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omaatika\Geodeesia\vÕÕBU\"/>
    </mc:Choice>
  </mc:AlternateContent>
  <bookViews>
    <workbookView xWindow="0" yWindow="0" windowWidth="24240" windowHeight="11115" activeTab="2"/>
  </bookViews>
  <sheets>
    <sheet name="Seisuga 15.10.2015" sheetId="1" r:id="rId1"/>
    <sheet name="Vajumitabel" sheetId="2" r:id="rId2"/>
    <sheet name="Vajumitabel_puhas" sheetId="4" r:id="rId3"/>
    <sheet name="Vajumite tabel 2018" sheetId="3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AF5" i="4" l="1"/>
  <c r="AF55" i="4"/>
  <c r="AF56" i="4"/>
  <c r="AF57" i="4"/>
  <c r="AF109" i="4"/>
  <c r="AF108" i="4"/>
  <c r="AF107" i="4"/>
  <c r="AF106" i="4"/>
  <c r="AF105" i="4"/>
  <c r="AF104" i="4"/>
  <c r="AF103" i="4"/>
  <c r="AF102" i="4"/>
  <c r="AF101" i="4"/>
  <c r="AF100" i="4"/>
  <c r="AF82" i="4"/>
  <c r="AF83" i="4"/>
  <c r="AF81" i="4"/>
  <c r="AF80" i="4"/>
  <c r="AF79" i="4"/>
  <c r="AF78" i="4"/>
  <c r="AF77" i="4"/>
  <c r="AF76" i="4"/>
  <c r="AF75" i="4"/>
  <c r="AF54" i="4"/>
  <c r="AF58" i="4"/>
  <c r="AF59" i="4"/>
  <c r="AF60" i="4"/>
  <c r="AF53" i="4"/>
  <c r="AF52" i="4"/>
  <c r="AF51" i="4"/>
  <c r="AF50" i="4"/>
  <c r="AF49" i="4"/>
  <c r="AF48" i="4"/>
  <c r="AF47" i="4"/>
  <c r="AF27" i="4"/>
  <c r="AF28" i="4"/>
  <c r="AF29" i="4"/>
  <c r="AF30" i="4"/>
  <c r="AF26" i="4"/>
  <c r="AF25" i="4"/>
  <c r="AF24" i="4"/>
  <c r="AF6" i="4"/>
  <c r="AF7" i="4"/>
  <c r="AB112" i="4"/>
  <c r="AB113" i="4"/>
  <c r="AB114" i="4"/>
  <c r="AB115" i="4"/>
  <c r="AB111" i="4"/>
  <c r="AB85" i="4"/>
  <c r="AB86" i="4"/>
  <c r="AB87" i="4"/>
  <c r="AB88" i="4"/>
  <c r="AB89" i="4"/>
  <c r="AB84" i="4"/>
  <c r="AB62" i="4"/>
  <c r="AB63" i="4"/>
  <c r="AB64" i="4"/>
  <c r="AB65" i="4"/>
  <c r="AB66" i="4"/>
  <c r="AB61" i="4"/>
  <c r="AB32" i="4"/>
  <c r="AB33" i="4"/>
  <c r="AB34" i="4"/>
  <c r="AB35" i="4"/>
  <c r="AB36" i="4"/>
  <c r="AB31" i="4"/>
  <c r="AB9" i="4"/>
  <c r="AB10" i="4"/>
  <c r="AB11" i="4"/>
  <c r="AB12" i="4"/>
  <c r="AB13" i="4"/>
  <c r="AB8" i="4"/>
  <c r="BM8" i="4" s="1"/>
  <c r="Y131" i="4" l="1"/>
  <c r="AE157" i="4"/>
  <c r="AA204" i="4"/>
  <c r="AB200" i="4"/>
  <c r="Z198" i="4"/>
  <c r="AA198" i="4"/>
  <c r="AB198" i="4"/>
  <c r="Z199" i="4"/>
  <c r="AA199" i="4"/>
  <c r="AB199" i="4"/>
  <c r="Z200" i="4"/>
  <c r="AA200" i="4"/>
  <c r="Z201" i="4"/>
  <c r="AA201" i="4"/>
  <c r="AB201" i="4"/>
  <c r="Z202" i="4"/>
  <c r="AA202" i="4"/>
  <c r="AB202" i="4"/>
  <c r="Z203" i="4"/>
  <c r="AA203" i="4"/>
  <c r="AB203" i="4"/>
  <c r="Z204" i="4"/>
  <c r="AB204" i="4"/>
  <c r="Z205" i="4"/>
  <c r="AA205" i="4"/>
  <c r="AB205" i="4"/>
  <c r="Z206" i="4"/>
  <c r="AA206" i="4"/>
  <c r="AB206" i="4"/>
  <c r="AB197" i="4"/>
  <c r="AA197" i="4"/>
  <c r="Z197" i="4"/>
  <c r="AB194" i="4"/>
  <c r="AB186" i="4"/>
  <c r="AB187" i="4"/>
  <c r="AB188" i="4"/>
  <c r="AB189" i="4"/>
  <c r="AB190" i="4"/>
  <c r="AB191" i="4"/>
  <c r="AB192" i="4"/>
  <c r="AB193" i="4"/>
  <c r="AB185" i="4"/>
  <c r="AA194" i="4"/>
  <c r="AA187" i="4"/>
  <c r="Z186" i="4"/>
  <c r="Z187" i="4"/>
  <c r="Z188" i="4"/>
  <c r="Z189" i="4"/>
  <c r="Z190" i="4"/>
  <c r="Z191" i="4"/>
  <c r="Z192" i="4"/>
  <c r="Z193" i="4"/>
  <c r="Z194" i="4"/>
  <c r="AA186" i="4"/>
  <c r="AA188" i="4"/>
  <c r="AA189" i="4"/>
  <c r="AA190" i="4"/>
  <c r="AA191" i="4"/>
  <c r="AA192" i="4"/>
  <c r="AA193" i="4"/>
  <c r="AA185" i="4"/>
  <c r="Z185" i="4"/>
  <c r="Y185" i="4"/>
  <c r="AE126" i="4" l="1"/>
  <c r="AE127" i="4" s="1"/>
  <c r="AD126" i="4"/>
  <c r="AD127" i="4" s="1"/>
  <c r="AC126" i="4"/>
  <c r="AC127" i="4" s="1"/>
  <c r="AB126" i="4"/>
  <c r="AB127" i="4" s="1"/>
  <c r="Z122" i="4"/>
  <c r="Z120" i="4"/>
  <c r="Z118" i="4"/>
  <c r="Z93" i="4"/>
  <c r="Z92" i="4"/>
  <c r="Z91" i="4"/>
  <c r="W68" i="4"/>
  <c r="Z69" i="4"/>
  <c r="Z68" i="4"/>
  <c r="Y68" i="4"/>
  <c r="Z40" i="4"/>
  <c r="Z39" i="4"/>
  <c r="Z38" i="4"/>
  <c r="Z17" i="4"/>
  <c r="Z16" i="4"/>
  <c r="Z15" i="4"/>
  <c r="Y15" i="4"/>
  <c r="AB173" i="4" l="1"/>
  <c r="AA173" i="4"/>
  <c r="Z173" i="4"/>
  <c r="AB170" i="4"/>
  <c r="AA170" i="4"/>
  <c r="Z170" i="4"/>
  <c r="AF160" i="4"/>
  <c r="AF158" i="4"/>
  <c r="AF157" i="4"/>
  <c r="AE160" i="4"/>
  <c r="AE158" i="4"/>
  <c r="AC160" i="4"/>
  <c r="AC158" i="4"/>
  <c r="AC157" i="4"/>
  <c r="AA160" i="4"/>
  <c r="AA158" i="4"/>
  <c r="AA157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35" i="4"/>
  <c r="AA136" i="4"/>
  <c r="AE136" i="4"/>
  <c r="AE137" i="4"/>
  <c r="AE138" i="4"/>
  <c r="AE139" i="4"/>
  <c r="AE140" i="4"/>
  <c r="AE141" i="4"/>
  <c r="AE142" i="4"/>
  <c r="AE143" i="4"/>
  <c r="AE144" i="4"/>
  <c r="AE145" i="4"/>
  <c r="AE146" i="4"/>
  <c r="AE147" i="4"/>
  <c r="AE148" i="4"/>
  <c r="AE149" i="4"/>
  <c r="AE150" i="4"/>
  <c r="AE151" i="4"/>
  <c r="AE152" i="4"/>
  <c r="AE153" i="4"/>
  <c r="AE154" i="4"/>
  <c r="AE135" i="4"/>
  <c r="AC136" i="4"/>
  <c r="AC137" i="4"/>
  <c r="AC138" i="4"/>
  <c r="AC139" i="4"/>
  <c r="AC140" i="4"/>
  <c r="AC141" i="4"/>
  <c r="AC142" i="4"/>
  <c r="AC143" i="4"/>
  <c r="AC144" i="4"/>
  <c r="AC145" i="4"/>
  <c r="AC146" i="4"/>
  <c r="AC147" i="4"/>
  <c r="AC148" i="4"/>
  <c r="AC149" i="4"/>
  <c r="AC150" i="4"/>
  <c r="AC151" i="4"/>
  <c r="AC152" i="4"/>
  <c r="AC153" i="4"/>
  <c r="AC154" i="4"/>
  <c r="AC135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35" i="4"/>
  <c r="BO109" i="4" l="1"/>
  <c r="BO108" i="4"/>
  <c r="BO107" i="4"/>
  <c r="BO106" i="4"/>
  <c r="BO105" i="4"/>
  <c r="BO104" i="4"/>
  <c r="BO103" i="4"/>
  <c r="BO102" i="4"/>
  <c r="BO101" i="4"/>
  <c r="BO100" i="4"/>
  <c r="BM108" i="4"/>
  <c r="BM109" i="4"/>
  <c r="BM107" i="4"/>
  <c r="BM106" i="4"/>
  <c r="BM105" i="4"/>
  <c r="BM104" i="4"/>
  <c r="BM103" i="4"/>
  <c r="BM102" i="4"/>
  <c r="BM101" i="4"/>
  <c r="BM100" i="4"/>
  <c r="BO83" i="4"/>
  <c r="BO82" i="4"/>
  <c r="BO81" i="4"/>
  <c r="BO80" i="4"/>
  <c r="BO79" i="4"/>
  <c r="BO78" i="4"/>
  <c r="BO77" i="4"/>
  <c r="BO76" i="4"/>
  <c r="BO75" i="4"/>
  <c r="BM83" i="4"/>
  <c r="BM82" i="4"/>
  <c r="BM81" i="4"/>
  <c r="BM80" i="4"/>
  <c r="BM79" i="4"/>
  <c r="BM78" i="4"/>
  <c r="BM77" i="4"/>
  <c r="BM76" i="4"/>
  <c r="BM75" i="4"/>
  <c r="BO54" i="4"/>
  <c r="BO55" i="4"/>
  <c r="BO56" i="4"/>
  <c r="BO57" i="4"/>
  <c r="BO58" i="4"/>
  <c r="BO59" i="4"/>
  <c r="BO60" i="4"/>
  <c r="BO53" i="4"/>
  <c r="BO52" i="4"/>
  <c r="BO51" i="4"/>
  <c r="BO50" i="4"/>
  <c r="BO49" i="4"/>
  <c r="BO48" i="4"/>
  <c r="BO47" i="4"/>
  <c r="BM54" i="4"/>
  <c r="BM55" i="4"/>
  <c r="BM56" i="4"/>
  <c r="BM57" i="4"/>
  <c r="BM58" i="4"/>
  <c r="BM59" i="4"/>
  <c r="BM60" i="4"/>
  <c r="BM53" i="4"/>
  <c r="BM52" i="4"/>
  <c r="BM51" i="4"/>
  <c r="BM50" i="4"/>
  <c r="BM49" i="4"/>
  <c r="BM48" i="4"/>
  <c r="BM47" i="4"/>
  <c r="BO26" i="4"/>
  <c r="BO27" i="4"/>
  <c r="BO28" i="4"/>
  <c r="BO29" i="4"/>
  <c r="BO30" i="4"/>
  <c r="BO25" i="4"/>
  <c r="BO24" i="4"/>
  <c r="BM24" i="4"/>
  <c r="BM25" i="4"/>
  <c r="BM26" i="4"/>
  <c r="BO6" i="4"/>
  <c r="BO7" i="4"/>
  <c r="BO5" i="4"/>
  <c r="BM7" i="4"/>
  <c r="BJ8" i="4"/>
  <c r="BJ5" i="4"/>
  <c r="BG13" i="4"/>
  <c r="BM5" i="4"/>
  <c r="BP100" i="4" l="1"/>
  <c r="BP104" i="4"/>
  <c r="BP108" i="4"/>
  <c r="BP101" i="4"/>
  <c r="BP105" i="4"/>
  <c r="BP24" i="4"/>
  <c r="BP75" i="4"/>
  <c r="BP79" i="4"/>
  <c r="BP102" i="4"/>
  <c r="BP47" i="4"/>
  <c r="BP51" i="4"/>
  <c r="BP59" i="4"/>
  <c r="BP55" i="4"/>
  <c r="BP76" i="4"/>
  <c r="BP80" i="4"/>
  <c r="BP48" i="4"/>
  <c r="BP52" i="4"/>
  <c r="BP58" i="4"/>
  <c r="BP5" i="4"/>
  <c r="BP26" i="4"/>
  <c r="BP77" i="4"/>
  <c r="BP81" i="4"/>
  <c r="BP109" i="4"/>
  <c r="BP106" i="4"/>
  <c r="BP83" i="4"/>
  <c r="BP54" i="4"/>
  <c r="BP7" i="4"/>
  <c r="BP53" i="4"/>
  <c r="BP57" i="4"/>
  <c r="BP49" i="4"/>
  <c r="BP25" i="4"/>
  <c r="BP50" i="4"/>
  <c r="BP60" i="4"/>
  <c r="BP56" i="4"/>
  <c r="BP78" i="4"/>
  <c r="BP82" i="4"/>
  <c r="BP103" i="4"/>
  <c r="BP107" i="4"/>
  <c r="BN5" i="4"/>
  <c r="BQ5" i="4" s="1"/>
  <c r="BM6" i="4"/>
  <c r="BP6" i="4" s="1"/>
  <c r="AB6" i="4"/>
  <c r="BJ6" i="4"/>
  <c r="BM27" i="4"/>
  <c r="BP27" i="4" s="1"/>
  <c r="BM28" i="4"/>
  <c r="BP28" i="4" s="1"/>
  <c r="BM29" i="4"/>
  <c r="BP29" i="4" s="1"/>
  <c r="BM30" i="4"/>
  <c r="BP30" i="4" s="1"/>
  <c r="BN6" i="4" l="1"/>
  <c r="BQ6" i="4" s="1"/>
  <c r="BJ101" i="4"/>
  <c r="BN101" i="4" s="1"/>
  <c r="BQ101" i="4" s="1"/>
  <c r="BJ102" i="4"/>
  <c r="BJ103" i="4"/>
  <c r="BJ104" i="4"/>
  <c r="BJ105" i="4"/>
  <c r="BN105" i="4" s="1"/>
  <c r="BQ105" i="4" s="1"/>
  <c r="BJ106" i="4"/>
  <c r="BJ107" i="4"/>
  <c r="BJ108" i="4"/>
  <c r="BN108" i="4" s="1"/>
  <c r="BQ108" i="4" s="1"/>
  <c r="BJ109" i="4"/>
  <c r="BN109" i="4" s="1"/>
  <c r="BQ109" i="4" s="1"/>
  <c r="BJ110" i="4"/>
  <c r="BJ111" i="4"/>
  <c r="BJ112" i="4"/>
  <c r="BJ113" i="4"/>
  <c r="BJ114" i="4"/>
  <c r="BJ115" i="4"/>
  <c r="BJ100" i="4"/>
  <c r="BN100" i="4" s="1"/>
  <c r="BQ100" i="4" s="1"/>
  <c r="BJ76" i="4"/>
  <c r="BN76" i="4" s="1"/>
  <c r="BQ76" i="4" s="1"/>
  <c r="BJ77" i="4"/>
  <c r="BJ78" i="4"/>
  <c r="BJ79" i="4"/>
  <c r="BJ80" i="4"/>
  <c r="BJ81" i="4"/>
  <c r="BJ82" i="4"/>
  <c r="BN82" i="4" s="1"/>
  <c r="BQ82" i="4" s="1"/>
  <c r="BJ83" i="4"/>
  <c r="BN83" i="4" s="1"/>
  <c r="BQ83" i="4" s="1"/>
  <c r="BJ84" i="4"/>
  <c r="BJ85" i="4"/>
  <c r="BJ86" i="4"/>
  <c r="BJ87" i="4"/>
  <c r="BJ88" i="4"/>
  <c r="BJ89" i="4"/>
  <c r="BJ75" i="4"/>
  <c r="BN75" i="4" s="1"/>
  <c r="BQ75" i="4" s="1"/>
  <c r="BJ49" i="4"/>
  <c r="BJ50" i="4"/>
  <c r="BJ51" i="4"/>
  <c r="BJ52" i="4"/>
  <c r="BJ53" i="4"/>
  <c r="BJ54" i="4"/>
  <c r="BN54" i="4" s="1"/>
  <c r="BQ54" i="4" s="1"/>
  <c r="BJ55" i="4"/>
  <c r="BN55" i="4" s="1"/>
  <c r="BQ55" i="4" s="1"/>
  <c r="BJ56" i="4"/>
  <c r="BN56" i="4" s="1"/>
  <c r="BQ56" i="4" s="1"/>
  <c r="BJ57" i="4"/>
  <c r="BN57" i="4" s="1"/>
  <c r="BQ57" i="4" s="1"/>
  <c r="BJ58" i="4"/>
  <c r="BN58" i="4" s="1"/>
  <c r="BQ58" i="4" s="1"/>
  <c r="BJ59" i="4"/>
  <c r="BN59" i="4" s="1"/>
  <c r="BQ59" i="4" s="1"/>
  <c r="BJ60" i="4"/>
  <c r="BN60" i="4" s="1"/>
  <c r="BQ60" i="4" s="1"/>
  <c r="BJ61" i="4"/>
  <c r="BJ62" i="4"/>
  <c r="BJ63" i="4"/>
  <c r="BJ64" i="4"/>
  <c r="BJ65" i="4"/>
  <c r="BJ66" i="4"/>
  <c r="BJ48" i="4"/>
  <c r="BN48" i="4" s="1"/>
  <c r="BQ48" i="4" s="1"/>
  <c r="BJ47" i="4"/>
  <c r="BN47" i="4" s="1"/>
  <c r="BQ47" i="4" s="1"/>
  <c r="BJ33" i="4"/>
  <c r="BJ34" i="4"/>
  <c r="BJ35" i="4"/>
  <c r="BJ36" i="4"/>
  <c r="BJ32" i="4"/>
  <c r="BJ31" i="4"/>
  <c r="BJ30" i="4"/>
  <c r="BN30" i="4" s="1"/>
  <c r="BQ30" i="4" s="1"/>
  <c r="BJ29" i="4"/>
  <c r="BN29" i="4" s="1"/>
  <c r="BQ29" i="4" s="1"/>
  <c r="BJ28" i="4"/>
  <c r="BN28" i="4" s="1"/>
  <c r="BQ28" i="4" s="1"/>
  <c r="BJ27" i="4"/>
  <c r="BN27" i="4" s="1"/>
  <c r="BQ27" i="4" s="1"/>
  <c r="BJ26" i="4"/>
  <c r="BN26" i="4" s="1"/>
  <c r="BQ26" i="4" s="1"/>
  <c r="BJ25" i="4"/>
  <c r="BN25" i="4" s="1"/>
  <c r="BQ25" i="4" s="1"/>
  <c r="BJ24" i="4"/>
  <c r="BN24" i="4" s="1"/>
  <c r="BQ24" i="4" s="1"/>
  <c r="BF5" i="4"/>
  <c r="BG5" i="4"/>
  <c r="BJ9" i="4"/>
  <c r="BJ7" i="4"/>
  <c r="BJ10" i="4"/>
  <c r="BJ11" i="4"/>
  <c r="BJ12" i="4"/>
  <c r="BJ13" i="4"/>
  <c r="AY5" i="4"/>
  <c r="AB101" i="4"/>
  <c r="AB102" i="4"/>
  <c r="AB103" i="4"/>
  <c r="AB104" i="4"/>
  <c r="AB105" i="4"/>
  <c r="AB106" i="4"/>
  <c r="AB107" i="4"/>
  <c r="AB108" i="4"/>
  <c r="AB109" i="4"/>
  <c r="BM111" i="4"/>
  <c r="BM112" i="4"/>
  <c r="BM113" i="4"/>
  <c r="BM114" i="4"/>
  <c r="BM115" i="4"/>
  <c r="AB100" i="4"/>
  <c r="AB76" i="4"/>
  <c r="AB77" i="4"/>
  <c r="AB78" i="4"/>
  <c r="AB79" i="4"/>
  <c r="AB80" i="4"/>
  <c r="AB81" i="4"/>
  <c r="AB82" i="4"/>
  <c r="AB83" i="4"/>
  <c r="BM84" i="4"/>
  <c r="BM85" i="4"/>
  <c r="BM86" i="4"/>
  <c r="BM87" i="4"/>
  <c r="BM88" i="4"/>
  <c r="BM89" i="4"/>
  <c r="AB75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BM61" i="4"/>
  <c r="BM62" i="4"/>
  <c r="BM63" i="4"/>
  <c r="BM64" i="4"/>
  <c r="BM65" i="4"/>
  <c r="BM66" i="4"/>
  <c r="AB47" i="4"/>
  <c r="AB25" i="4"/>
  <c r="AB26" i="4"/>
  <c r="AB27" i="4"/>
  <c r="AB28" i="4"/>
  <c r="AB29" i="4"/>
  <c r="AB30" i="4"/>
  <c r="BM31" i="4"/>
  <c r="BM32" i="4"/>
  <c r="BM33" i="4"/>
  <c r="BM34" i="4"/>
  <c r="BM35" i="4"/>
  <c r="BM36" i="4"/>
  <c r="AB24" i="4"/>
  <c r="AB7" i="4"/>
  <c r="BN8" i="4"/>
  <c r="BM9" i="4"/>
  <c r="BM10" i="4"/>
  <c r="BM11" i="4"/>
  <c r="BM12" i="4"/>
  <c r="BM13" i="4"/>
  <c r="AB5" i="4"/>
  <c r="BN52" i="4" l="1"/>
  <c r="BQ52" i="4" s="1"/>
  <c r="BN103" i="4"/>
  <c r="BQ103" i="4" s="1"/>
  <c r="BX103" i="4"/>
  <c r="BK5" i="4"/>
  <c r="BN81" i="4"/>
  <c r="BQ81" i="4" s="1"/>
  <c r="BN106" i="4"/>
  <c r="BQ106" i="4" s="1"/>
  <c r="BX101" i="4"/>
  <c r="BN102" i="4"/>
  <c r="BQ102" i="4" s="1"/>
  <c r="BX104" i="4"/>
  <c r="BN50" i="4"/>
  <c r="BQ50" i="4" s="1"/>
  <c r="BN80" i="4"/>
  <c r="BQ80" i="4" s="1"/>
  <c r="BN78" i="4"/>
  <c r="BQ78" i="4" s="1"/>
  <c r="BN107" i="4"/>
  <c r="BQ107" i="4" s="1"/>
  <c r="BX100" i="4"/>
  <c r="BN51" i="4"/>
  <c r="BQ51" i="4" s="1"/>
  <c r="BN77" i="4"/>
  <c r="BQ77" i="4" s="1"/>
  <c r="BN7" i="4"/>
  <c r="BQ7" i="4" s="1"/>
  <c r="BN53" i="4"/>
  <c r="BQ53" i="4" s="1"/>
  <c r="BN49" i="4"/>
  <c r="BQ49" i="4" s="1"/>
  <c r="BN79" i="4"/>
  <c r="BQ79" i="4" s="1"/>
  <c r="BN104" i="4"/>
  <c r="BQ104" i="4" s="1"/>
  <c r="BX102" i="4"/>
  <c r="BH5" i="4"/>
  <c r="BN32" i="4"/>
  <c r="BN10" i="4"/>
  <c r="BN31" i="4"/>
  <c r="BN66" i="4"/>
  <c r="BN62" i="4"/>
  <c r="BN13" i="4"/>
  <c r="BK13" i="4"/>
  <c r="BN65" i="4"/>
  <c r="BN112" i="4"/>
  <c r="BN12" i="4"/>
  <c r="BN9" i="4"/>
  <c r="BN36" i="4"/>
  <c r="BN64" i="4"/>
  <c r="BN86" i="4"/>
  <c r="BN115" i="4"/>
  <c r="BN111" i="4"/>
  <c r="BN33" i="4"/>
  <c r="BN61" i="4"/>
  <c r="BN87" i="4"/>
  <c r="BN11" i="4"/>
  <c r="BN35" i="4"/>
  <c r="BN63" i="4"/>
  <c r="BN89" i="4"/>
  <c r="BN85" i="4"/>
  <c r="BN114" i="4"/>
  <c r="BN34" i="4"/>
  <c r="BN88" i="4"/>
  <c r="BN84" i="4"/>
  <c r="BN113" i="4"/>
  <c r="AK5" i="4"/>
  <c r="BW7" i="4" s="1"/>
  <c r="BV7" i="4" l="1"/>
  <c r="AS5" i="4"/>
  <c r="E157" i="4" l="1"/>
  <c r="E158" i="4"/>
  <c r="E159" i="4"/>
  <c r="E160" i="4"/>
  <c r="AK158" i="4"/>
  <c r="AJ157" i="4"/>
  <c r="AJ158" i="4"/>
  <c r="AJ159" i="4"/>
  <c r="AK159" i="4"/>
  <c r="AJ160" i="4"/>
  <c r="AK160" i="4"/>
  <c r="AK157" i="4"/>
  <c r="AK136" i="4"/>
  <c r="AK137" i="4"/>
  <c r="AK138" i="4"/>
  <c r="AK139" i="4"/>
  <c r="AK140" i="4"/>
  <c r="AK141" i="4"/>
  <c r="AK142" i="4"/>
  <c r="AK143" i="4"/>
  <c r="AK144" i="4"/>
  <c r="AK145" i="4"/>
  <c r="AK146" i="4"/>
  <c r="AK147" i="4"/>
  <c r="AK148" i="4"/>
  <c r="AK149" i="4"/>
  <c r="AK150" i="4"/>
  <c r="AK151" i="4"/>
  <c r="AK152" i="4"/>
  <c r="AK153" i="4"/>
  <c r="AK154" i="4"/>
  <c r="AK135" i="4"/>
  <c r="AJ136" i="4"/>
  <c r="AJ137" i="4"/>
  <c r="AJ138" i="4"/>
  <c r="AJ139" i="4"/>
  <c r="AJ140" i="4"/>
  <c r="AJ141" i="4"/>
  <c r="AJ142" i="4"/>
  <c r="AJ143" i="4"/>
  <c r="AJ144" i="4"/>
  <c r="AJ146" i="4"/>
  <c r="AJ147" i="4"/>
  <c r="AJ148" i="4"/>
  <c r="AJ150" i="4"/>
  <c r="AJ151" i="4"/>
  <c r="AJ153" i="4"/>
  <c r="AJ154" i="4"/>
  <c r="AJ135" i="4"/>
  <c r="AI105" i="4"/>
  <c r="BW31" i="4" l="1"/>
  <c r="BW35" i="4"/>
  <c r="BW34" i="4"/>
  <c r="BW33" i="4"/>
  <c r="BW32" i="4"/>
  <c r="BW30" i="4"/>
  <c r="BW29" i="4"/>
  <c r="BW28" i="4"/>
  <c r="BW27" i="4"/>
  <c r="BW26" i="4"/>
  <c r="BW25" i="4"/>
  <c r="BW24" i="4"/>
  <c r="BW23" i="4"/>
  <c r="BW22" i="4"/>
  <c r="BW21" i="4"/>
  <c r="BW20" i="4"/>
  <c r="BW19" i="4"/>
  <c r="BW18" i="4"/>
  <c r="BW17" i="4"/>
  <c r="I198" i="4" l="1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I200" i="4"/>
  <c r="J200" i="4"/>
  <c r="K200" i="4"/>
  <c r="L200" i="4"/>
  <c r="M200" i="4"/>
  <c r="N200" i="4"/>
  <c r="O200" i="4"/>
  <c r="P200" i="4"/>
  <c r="Q200" i="4"/>
  <c r="S200" i="4"/>
  <c r="T200" i="4"/>
  <c r="U200" i="4"/>
  <c r="V200" i="4"/>
  <c r="W200" i="4"/>
  <c r="X200" i="4"/>
  <c r="Y200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I197" i="4"/>
  <c r="J186" i="4"/>
  <c r="K186" i="4"/>
  <c r="L186" i="4"/>
  <c r="M186" i="4"/>
  <c r="O186" i="4"/>
  <c r="P186" i="4"/>
  <c r="Q186" i="4"/>
  <c r="R186" i="4"/>
  <c r="S186" i="4"/>
  <c r="T186" i="4"/>
  <c r="U186" i="4"/>
  <c r="V186" i="4"/>
  <c r="W186" i="4"/>
  <c r="X186" i="4"/>
  <c r="Y186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I189" i="4"/>
  <c r="J189" i="4"/>
  <c r="K189" i="4"/>
  <c r="M189" i="4"/>
  <c r="N189" i="4"/>
  <c r="O189" i="4"/>
  <c r="P189" i="4"/>
  <c r="T189" i="4"/>
  <c r="U189" i="4"/>
  <c r="V189" i="4"/>
  <c r="W189" i="4"/>
  <c r="X189" i="4"/>
  <c r="Y189" i="4"/>
  <c r="I190" i="4"/>
  <c r="J190" i="4"/>
  <c r="K190" i="4"/>
  <c r="L190" i="4"/>
  <c r="M190" i="4"/>
  <c r="N190" i="4"/>
  <c r="O190" i="4"/>
  <c r="S190" i="4"/>
  <c r="T190" i="4"/>
  <c r="U190" i="4"/>
  <c r="V190" i="4"/>
  <c r="W190" i="4"/>
  <c r="X190" i="4"/>
  <c r="Y190" i="4"/>
  <c r="I191" i="4"/>
  <c r="J191" i="4"/>
  <c r="K191" i="4"/>
  <c r="L191" i="4"/>
  <c r="M191" i="4"/>
  <c r="N191" i="4"/>
  <c r="O191" i="4"/>
  <c r="P191" i="4"/>
  <c r="Q191" i="4"/>
  <c r="S191" i="4"/>
  <c r="T191" i="4"/>
  <c r="U191" i="4"/>
  <c r="V191" i="4"/>
  <c r="W191" i="4"/>
  <c r="X191" i="4"/>
  <c r="Y191" i="4"/>
  <c r="I192" i="4"/>
  <c r="J192" i="4"/>
  <c r="K192" i="4"/>
  <c r="L192" i="4"/>
  <c r="M192" i="4"/>
  <c r="N192" i="4"/>
  <c r="O192" i="4"/>
  <c r="T192" i="4"/>
  <c r="U192" i="4"/>
  <c r="V192" i="4"/>
  <c r="W192" i="4"/>
  <c r="X192" i="4"/>
  <c r="Y192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X185" i="4"/>
  <c r="W185" i="4"/>
  <c r="V185" i="4"/>
  <c r="U185" i="4"/>
  <c r="T185" i="4"/>
  <c r="R185" i="4"/>
  <c r="Q185" i="4"/>
  <c r="P185" i="4"/>
  <c r="O185" i="4"/>
  <c r="M185" i="4"/>
  <c r="L185" i="4"/>
  <c r="K185" i="4"/>
  <c r="J185" i="4"/>
  <c r="Y163" i="4"/>
  <c r="Y162" i="4"/>
  <c r="X131" i="4"/>
  <c r="W131" i="4"/>
  <c r="V131" i="4"/>
  <c r="U131" i="4"/>
  <c r="T131" i="4"/>
  <c r="S131" i="4"/>
  <c r="Y164" i="4"/>
  <c r="Y165" i="4"/>
  <c r="X163" i="4"/>
  <c r="X164" i="4"/>
  <c r="X165" i="4"/>
  <c r="X162" i="4"/>
  <c r="W163" i="4"/>
  <c r="W164" i="4"/>
  <c r="W165" i="4"/>
  <c r="W162" i="4"/>
  <c r="V163" i="4"/>
  <c r="V164" i="4"/>
  <c r="V165" i="4"/>
  <c r="V162" i="4"/>
  <c r="U163" i="4"/>
  <c r="U164" i="4"/>
  <c r="U165" i="4"/>
  <c r="U162" i="4"/>
  <c r="T163" i="4"/>
  <c r="T164" i="4"/>
  <c r="T165" i="4"/>
  <c r="T162" i="4"/>
  <c r="S162" i="4"/>
  <c r="Y173" i="4"/>
  <c r="X173" i="4"/>
  <c r="W173" i="4"/>
  <c r="V173" i="4"/>
  <c r="U173" i="4"/>
  <c r="T173" i="4"/>
  <c r="U170" i="4"/>
  <c r="V170" i="4"/>
  <c r="W170" i="4"/>
  <c r="X170" i="4"/>
  <c r="Y170" i="4"/>
  <c r="T170" i="4"/>
  <c r="AA126" i="4"/>
  <c r="AA127" i="4" s="1"/>
  <c r="Z126" i="4"/>
  <c r="Z127" i="4" s="1"/>
  <c r="Y126" i="4"/>
  <c r="Y127" i="4" s="1"/>
  <c r="X126" i="4"/>
  <c r="X127" i="4" s="1"/>
  <c r="W126" i="4"/>
  <c r="W127" i="4" s="1"/>
  <c r="V126" i="4"/>
  <c r="V127" i="4" s="1"/>
  <c r="T122" i="4"/>
  <c r="U122" i="4"/>
  <c r="V122" i="4"/>
  <c r="W122" i="4"/>
  <c r="X122" i="4"/>
  <c r="Y122" i="4"/>
  <c r="T120" i="4"/>
  <c r="U120" i="4"/>
  <c r="V120" i="4"/>
  <c r="W120" i="4"/>
  <c r="X120" i="4"/>
  <c r="Y120" i="4"/>
  <c r="T118" i="4"/>
  <c r="U118" i="4"/>
  <c r="V118" i="4"/>
  <c r="W118" i="4"/>
  <c r="X118" i="4"/>
  <c r="Y118" i="4"/>
  <c r="S118" i="4"/>
  <c r="Y92" i="4"/>
  <c r="Y93" i="4"/>
  <c r="Y91" i="4"/>
  <c r="T91" i="4"/>
  <c r="U91" i="4"/>
  <c r="V91" i="4"/>
  <c r="W91" i="4"/>
  <c r="X91" i="4"/>
  <c r="T92" i="4"/>
  <c r="U92" i="4"/>
  <c r="V92" i="4"/>
  <c r="W92" i="4"/>
  <c r="X92" i="4"/>
  <c r="T93" i="4"/>
  <c r="U93" i="4"/>
  <c r="V93" i="4"/>
  <c r="W93" i="4"/>
  <c r="X93" i="4"/>
  <c r="T68" i="4"/>
  <c r="U68" i="4"/>
  <c r="V68" i="4"/>
  <c r="X68" i="4"/>
  <c r="T69" i="4"/>
  <c r="U69" i="4"/>
  <c r="V69" i="4"/>
  <c r="W69" i="4"/>
  <c r="X69" i="4"/>
  <c r="Y69" i="4"/>
  <c r="S69" i="4"/>
  <c r="S68" i="4"/>
  <c r="W39" i="4"/>
  <c r="X39" i="4"/>
  <c r="Y40" i="4"/>
  <c r="Y38" i="4"/>
  <c r="T38" i="4"/>
  <c r="U38" i="4"/>
  <c r="V38" i="4"/>
  <c r="W38" i="4"/>
  <c r="X38" i="4"/>
  <c r="T39" i="4"/>
  <c r="U39" i="4"/>
  <c r="V39" i="4"/>
  <c r="Y39" i="4"/>
  <c r="T40" i="4"/>
  <c r="U40" i="4"/>
  <c r="V40" i="4"/>
  <c r="W40" i="4"/>
  <c r="X40" i="4"/>
  <c r="S38" i="4"/>
  <c r="T15" i="4"/>
  <c r="U15" i="4"/>
  <c r="V15" i="4"/>
  <c r="W15" i="4"/>
  <c r="X15" i="4"/>
  <c r="T16" i="4"/>
  <c r="U16" i="4"/>
  <c r="V16" i="4"/>
  <c r="W16" i="4"/>
  <c r="X16" i="4"/>
  <c r="Y16" i="4"/>
  <c r="T17" i="4"/>
  <c r="U17" i="4"/>
  <c r="V17" i="4"/>
  <c r="W17" i="4"/>
  <c r="X17" i="4"/>
  <c r="Y17" i="4"/>
  <c r="S17" i="4"/>
  <c r="S16" i="4"/>
  <c r="S15" i="4"/>
  <c r="R15" i="4"/>
  <c r="BB101" i="4" l="1"/>
  <c r="BC101" i="4"/>
  <c r="BD101" i="4"/>
  <c r="BE101" i="4"/>
  <c r="BF101" i="4"/>
  <c r="BG101" i="4"/>
  <c r="BB102" i="4"/>
  <c r="BC102" i="4"/>
  <c r="BD102" i="4"/>
  <c r="BE102" i="4"/>
  <c r="BF102" i="4"/>
  <c r="BG102" i="4"/>
  <c r="BK102" i="4" s="1"/>
  <c r="BB103" i="4"/>
  <c r="BC103" i="4"/>
  <c r="BD103" i="4"/>
  <c r="BE103" i="4"/>
  <c r="BF103" i="4"/>
  <c r="BG103" i="4"/>
  <c r="BK103" i="4" s="1"/>
  <c r="BB104" i="4"/>
  <c r="BC104" i="4"/>
  <c r="BD104" i="4"/>
  <c r="BE104" i="4"/>
  <c r="BF104" i="4"/>
  <c r="BG104" i="4"/>
  <c r="BK104" i="4" s="1"/>
  <c r="BB105" i="4"/>
  <c r="BC105" i="4"/>
  <c r="BD105" i="4"/>
  <c r="BE105" i="4"/>
  <c r="BF105" i="4"/>
  <c r="BG105" i="4"/>
  <c r="BK105" i="4" s="1"/>
  <c r="BB106" i="4"/>
  <c r="BC106" i="4"/>
  <c r="BD106" i="4"/>
  <c r="BE106" i="4"/>
  <c r="BF106" i="4"/>
  <c r="BG106" i="4"/>
  <c r="BK106" i="4" s="1"/>
  <c r="BB107" i="4"/>
  <c r="BC107" i="4"/>
  <c r="BD107" i="4"/>
  <c r="BE107" i="4"/>
  <c r="BF107" i="4"/>
  <c r="BG107" i="4"/>
  <c r="BK107" i="4" s="1"/>
  <c r="BB108" i="4"/>
  <c r="BC108" i="4"/>
  <c r="BD108" i="4"/>
  <c r="BE108" i="4"/>
  <c r="BF108" i="4"/>
  <c r="BG108" i="4"/>
  <c r="BB109" i="4"/>
  <c r="BC109" i="4"/>
  <c r="BD109" i="4"/>
  <c r="BE109" i="4"/>
  <c r="BF109" i="4"/>
  <c r="BG109" i="4"/>
  <c r="BB110" i="4"/>
  <c r="BC110" i="4"/>
  <c r="BD110" i="4"/>
  <c r="BE110" i="4"/>
  <c r="BF110" i="4"/>
  <c r="BG110" i="4"/>
  <c r="BK110" i="4" s="1"/>
  <c r="BB111" i="4"/>
  <c r="BC111" i="4"/>
  <c r="BD111" i="4"/>
  <c r="BE111" i="4"/>
  <c r="BF111" i="4"/>
  <c r="BG111" i="4"/>
  <c r="BK111" i="4" s="1"/>
  <c r="BB112" i="4"/>
  <c r="BC112" i="4"/>
  <c r="BD112" i="4"/>
  <c r="BE112" i="4"/>
  <c r="BF112" i="4"/>
  <c r="BG112" i="4"/>
  <c r="BK112" i="4" s="1"/>
  <c r="BB113" i="4"/>
  <c r="BC113" i="4"/>
  <c r="BD113" i="4"/>
  <c r="BE113" i="4"/>
  <c r="BF113" i="4"/>
  <c r="BG113" i="4"/>
  <c r="BK113" i="4" s="1"/>
  <c r="BB114" i="4"/>
  <c r="BC114" i="4"/>
  <c r="BD114" i="4"/>
  <c r="BE114" i="4"/>
  <c r="BF114" i="4"/>
  <c r="BG114" i="4"/>
  <c r="BK114" i="4" s="1"/>
  <c r="BB115" i="4"/>
  <c r="BC115" i="4"/>
  <c r="BD115" i="4"/>
  <c r="BE115" i="4"/>
  <c r="BF115" i="4"/>
  <c r="BG115" i="4"/>
  <c r="BK115" i="4" s="1"/>
  <c r="BG100" i="4"/>
  <c r="BF100" i="4"/>
  <c r="BE100" i="4"/>
  <c r="BD100" i="4"/>
  <c r="BC100" i="4"/>
  <c r="BB100" i="4"/>
  <c r="BB76" i="4"/>
  <c r="BC76" i="4"/>
  <c r="BD76" i="4"/>
  <c r="BE76" i="4"/>
  <c r="BF76" i="4"/>
  <c r="BG76" i="4"/>
  <c r="BB77" i="4"/>
  <c r="BC77" i="4"/>
  <c r="BD77" i="4"/>
  <c r="BE77" i="4"/>
  <c r="BF77" i="4"/>
  <c r="BG77" i="4"/>
  <c r="BB78" i="4"/>
  <c r="BC78" i="4"/>
  <c r="BD78" i="4"/>
  <c r="BE78" i="4"/>
  <c r="BF78" i="4"/>
  <c r="BG78" i="4"/>
  <c r="BB79" i="4"/>
  <c r="BC79" i="4"/>
  <c r="BD79" i="4"/>
  <c r="BE79" i="4"/>
  <c r="BF79" i="4"/>
  <c r="BG79" i="4"/>
  <c r="BB80" i="4"/>
  <c r="BC80" i="4"/>
  <c r="BD80" i="4"/>
  <c r="BE80" i="4"/>
  <c r="BF80" i="4"/>
  <c r="BG80" i="4"/>
  <c r="BB81" i="4"/>
  <c r="BC81" i="4"/>
  <c r="BD81" i="4"/>
  <c r="BE81" i="4"/>
  <c r="BF81" i="4"/>
  <c r="BG81" i="4"/>
  <c r="BB82" i="4"/>
  <c r="BC82" i="4"/>
  <c r="BD82" i="4"/>
  <c r="BE82" i="4"/>
  <c r="BF82" i="4"/>
  <c r="BG82" i="4"/>
  <c r="BB83" i="4"/>
  <c r="BC83" i="4"/>
  <c r="BD83" i="4"/>
  <c r="BE83" i="4"/>
  <c r="BF83" i="4"/>
  <c r="BG83" i="4"/>
  <c r="BB84" i="4"/>
  <c r="BC84" i="4"/>
  <c r="BD84" i="4"/>
  <c r="BE84" i="4"/>
  <c r="BF84" i="4"/>
  <c r="BG84" i="4"/>
  <c r="BK84" i="4" s="1"/>
  <c r="BB85" i="4"/>
  <c r="BC85" i="4"/>
  <c r="BD85" i="4"/>
  <c r="BE85" i="4"/>
  <c r="BF85" i="4"/>
  <c r="BG85" i="4"/>
  <c r="BK85" i="4" s="1"/>
  <c r="BB86" i="4"/>
  <c r="BC86" i="4"/>
  <c r="BD86" i="4"/>
  <c r="BE86" i="4"/>
  <c r="BF86" i="4"/>
  <c r="BG86" i="4"/>
  <c r="BK86" i="4" s="1"/>
  <c r="BB87" i="4"/>
  <c r="BC87" i="4"/>
  <c r="BD87" i="4"/>
  <c r="BE87" i="4"/>
  <c r="BF87" i="4"/>
  <c r="BG87" i="4"/>
  <c r="BK87" i="4" s="1"/>
  <c r="BB88" i="4"/>
  <c r="BC88" i="4"/>
  <c r="BD88" i="4"/>
  <c r="BE88" i="4"/>
  <c r="BF88" i="4"/>
  <c r="BG88" i="4"/>
  <c r="BK88" i="4" s="1"/>
  <c r="BB89" i="4"/>
  <c r="BC89" i="4"/>
  <c r="BD89" i="4"/>
  <c r="BE89" i="4"/>
  <c r="BF89" i="4"/>
  <c r="BG89" i="4"/>
  <c r="BK89" i="4" s="1"/>
  <c r="BG75" i="4"/>
  <c r="BF75" i="4"/>
  <c r="BE75" i="4"/>
  <c r="BD75" i="4"/>
  <c r="BC75" i="4"/>
  <c r="BB75" i="4"/>
  <c r="BB48" i="4"/>
  <c r="BC48" i="4"/>
  <c r="BD48" i="4"/>
  <c r="BE48" i="4"/>
  <c r="BF48" i="4"/>
  <c r="BG48" i="4"/>
  <c r="BB49" i="4"/>
  <c r="BC49" i="4"/>
  <c r="BD49" i="4"/>
  <c r="BE49" i="4"/>
  <c r="BF49" i="4"/>
  <c r="BG49" i="4"/>
  <c r="BB50" i="4"/>
  <c r="BC50" i="4"/>
  <c r="BD50" i="4"/>
  <c r="BE50" i="4"/>
  <c r="BF50" i="4"/>
  <c r="BG50" i="4"/>
  <c r="BB51" i="4"/>
  <c r="BC51" i="4"/>
  <c r="BD51" i="4"/>
  <c r="BE51" i="4"/>
  <c r="BF51" i="4"/>
  <c r="BG51" i="4"/>
  <c r="BB52" i="4"/>
  <c r="BC52" i="4"/>
  <c r="BD52" i="4"/>
  <c r="BE52" i="4"/>
  <c r="BF52" i="4"/>
  <c r="BG52" i="4"/>
  <c r="BB53" i="4"/>
  <c r="BC53" i="4"/>
  <c r="BD53" i="4"/>
  <c r="BE53" i="4"/>
  <c r="BF53" i="4"/>
  <c r="BG53" i="4"/>
  <c r="BB54" i="4"/>
  <c r="BC54" i="4"/>
  <c r="BD54" i="4"/>
  <c r="BE54" i="4"/>
  <c r="BF54" i="4"/>
  <c r="BG54" i="4"/>
  <c r="BB55" i="4"/>
  <c r="BC55" i="4"/>
  <c r="BD55" i="4"/>
  <c r="BE55" i="4"/>
  <c r="BF55" i="4"/>
  <c r="BG55" i="4"/>
  <c r="BB56" i="4"/>
  <c r="BC56" i="4"/>
  <c r="BD56" i="4"/>
  <c r="BE56" i="4"/>
  <c r="BF56" i="4"/>
  <c r="BG56" i="4"/>
  <c r="BB57" i="4"/>
  <c r="BC57" i="4"/>
  <c r="BD57" i="4"/>
  <c r="BE57" i="4"/>
  <c r="BF57" i="4"/>
  <c r="BG57" i="4"/>
  <c r="BB58" i="4"/>
  <c r="BC58" i="4"/>
  <c r="BD58" i="4"/>
  <c r="BE58" i="4"/>
  <c r="BF58" i="4"/>
  <c r="BG58" i="4"/>
  <c r="BB59" i="4"/>
  <c r="BC59" i="4"/>
  <c r="BD59" i="4"/>
  <c r="BE59" i="4"/>
  <c r="BF59" i="4"/>
  <c r="BG59" i="4"/>
  <c r="BB60" i="4"/>
  <c r="BC60" i="4"/>
  <c r="BD60" i="4"/>
  <c r="BE60" i="4"/>
  <c r="BF60" i="4"/>
  <c r="BG60" i="4"/>
  <c r="BB61" i="4"/>
  <c r="BC61" i="4"/>
  <c r="BD61" i="4"/>
  <c r="BE61" i="4"/>
  <c r="BF61" i="4"/>
  <c r="BG61" i="4"/>
  <c r="BK61" i="4" s="1"/>
  <c r="BB62" i="4"/>
  <c r="BC62" i="4"/>
  <c r="BD62" i="4"/>
  <c r="BE62" i="4"/>
  <c r="BF62" i="4"/>
  <c r="BG62" i="4"/>
  <c r="BK62" i="4" s="1"/>
  <c r="BB63" i="4"/>
  <c r="BC63" i="4"/>
  <c r="BD63" i="4"/>
  <c r="BE63" i="4"/>
  <c r="BF63" i="4"/>
  <c r="BG63" i="4"/>
  <c r="BK63" i="4" s="1"/>
  <c r="BB64" i="4"/>
  <c r="BC64" i="4"/>
  <c r="BD64" i="4"/>
  <c r="BE64" i="4"/>
  <c r="BF64" i="4"/>
  <c r="BG64" i="4"/>
  <c r="BK64" i="4" s="1"/>
  <c r="BB65" i="4"/>
  <c r="BC65" i="4"/>
  <c r="BD65" i="4"/>
  <c r="BE65" i="4"/>
  <c r="BF65" i="4"/>
  <c r="BG65" i="4"/>
  <c r="BK65" i="4" s="1"/>
  <c r="BB66" i="4"/>
  <c r="BC66" i="4"/>
  <c r="BD66" i="4"/>
  <c r="BE66" i="4"/>
  <c r="BF66" i="4"/>
  <c r="BG66" i="4"/>
  <c r="BK66" i="4" s="1"/>
  <c r="BG47" i="4"/>
  <c r="BF47" i="4"/>
  <c r="BE47" i="4"/>
  <c r="BD47" i="4"/>
  <c r="BC47" i="4"/>
  <c r="BB47" i="4"/>
  <c r="BB25" i="4"/>
  <c r="BC25" i="4"/>
  <c r="BD25" i="4"/>
  <c r="BE25" i="4"/>
  <c r="BF25" i="4"/>
  <c r="BG25" i="4"/>
  <c r="BK25" i="4" s="1"/>
  <c r="BB26" i="4"/>
  <c r="BC26" i="4"/>
  <c r="BD26" i="4"/>
  <c r="BE26" i="4"/>
  <c r="BF26" i="4"/>
  <c r="BG26" i="4"/>
  <c r="BK26" i="4" s="1"/>
  <c r="BB27" i="4"/>
  <c r="BC27" i="4"/>
  <c r="BD27" i="4"/>
  <c r="BE27" i="4"/>
  <c r="BF27" i="4"/>
  <c r="BG27" i="4"/>
  <c r="BK27" i="4" s="1"/>
  <c r="BB28" i="4"/>
  <c r="BC28" i="4"/>
  <c r="BD28" i="4"/>
  <c r="BE28" i="4"/>
  <c r="BF28" i="4"/>
  <c r="BG28" i="4"/>
  <c r="BK28" i="4" s="1"/>
  <c r="BB29" i="4"/>
  <c r="BC29" i="4"/>
  <c r="BD29" i="4"/>
  <c r="BE29" i="4"/>
  <c r="BF29" i="4"/>
  <c r="BG29" i="4"/>
  <c r="BK29" i="4" s="1"/>
  <c r="BB30" i="4"/>
  <c r="BC30" i="4"/>
  <c r="BD30" i="4"/>
  <c r="BE30" i="4"/>
  <c r="BF30" i="4"/>
  <c r="BG30" i="4"/>
  <c r="BK30" i="4" s="1"/>
  <c r="BB31" i="4"/>
  <c r="BC31" i="4"/>
  <c r="BD31" i="4"/>
  <c r="BE31" i="4"/>
  <c r="BF31" i="4"/>
  <c r="BG31" i="4"/>
  <c r="BK31" i="4" s="1"/>
  <c r="BB32" i="4"/>
  <c r="BC32" i="4"/>
  <c r="BD32" i="4"/>
  <c r="BE32" i="4"/>
  <c r="BF32" i="4"/>
  <c r="BG32" i="4"/>
  <c r="BK32" i="4" s="1"/>
  <c r="BB33" i="4"/>
  <c r="BC33" i="4"/>
  <c r="BD33" i="4"/>
  <c r="BE33" i="4"/>
  <c r="BF33" i="4"/>
  <c r="BG33" i="4"/>
  <c r="BK33" i="4" s="1"/>
  <c r="BB34" i="4"/>
  <c r="BC34" i="4"/>
  <c r="BD34" i="4"/>
  <c r="BE34" i="4"/>
  <c r="BF34" i="4"/>
  <c r="BG34" i="4"/>
  <c r="BK34" i="4" s="1"/>
  <c r="BB35" i="4"/>
  <c r="BC35" i="4"/>
  <c r="BD35" i="4"/>
  <c r="BE35" i="4"/>
  <c r="BF35" i="4"/>
  <c r="BG35" i="4"/>
  <c r="BK35" i="4" s="1"/>
  <c r="BB36" i="4"/>
  <c r="BC36" i="4"/>
  <c r="BD36" i="4"/>
  <c r="BE36" i="4"/>
  <c r="BF36" i="4"/>
  <c r="BG36" i="4"/>
  <c r="BK36" i="4" s="1"/>
  <c r="BG24" i="4"/>
  <c r="BK24" i="4" s="1"/>
  <c r="BF24" i="4"/>
  <c r="BE24" i="4"/>
  <c r="BD24" i="4"/>
  <c r="BC24" i="4"/>
  <c r="BB24" i="4"/>
  <c r="BD6" i="4"/>
  <c r="BE6" i="4"/>
  <c r="BF6" i="4"/>
  <c r="BG6" i="4"/>
  <c r="BD7" i="4"/>
  <c r="BE7" i="4"/>
  <c r="BF7" i="4"/>
  <c r="BG7" i="4"/>
  <c r="BD8" i="4"/>
  <c r="BE8" i="4"/>
  <c r="BF8" i="4"/>
  <c r="BG8" i="4"/>
  <c r="BK8" i="4" s="1"/>
  <c r="BD9" i="4"/>
  <c r="BE9" i="4"/>
  <c r="BF9" i="4"/>
  <c r="BG9" i="4"/>
  <c r="BK9" i="4" s="1"/>
  <c r="BD10" i="4"/>
  <c r="BE10" i="4"/>
  <c r="BF10" i="4"/>
  <c r="BG10" i="4"/>
  <c r="BK10" i="4" s="1"/>
  <c r="BD11" i="4"/>
  <c r="BE11" i="4"/>
  <c r="BF11" i="4"/>
  <c r="BG11" i="4"/>
  <c r="BK11" i="4" s="1"/>
  <c r="BD12" i="4"/>
  <c r="BE12" i="4"/>
  <c r="BF12" i="4"/>
  <c r="BG12" i="4"/>
  <c r="BK12" i="4" s="1"/>
  <c r="BD13" i="4"/>
  <c r="BE13" i="4"/>
  <c r="BF13" i="4"/>
  <c r="BE5" i="4"/>
  <c r="BD5" i="4"/>
  <c r="BC6" i="4"/>
  <c r="BC7" i="4"/>
  <c r="BC8" i="4"/>
  <c r="BC9" i="4"/>
  <c r="BC10" i="4"/>
  <c r="BC11" i="4"/>
  <c r="BC12" i="4"/>
  <c r="BC13" i="4"/>
  <c r="BC5" i="4"/>
  <c r="BB6" i="4"/>
  <c r="BB7" i="4"/>
  <c r="BB8" i="4"/>
  <c r="BB9" i="4"/>
  <c r="BB10" i="4"/>
  <c r="BB11" i="4"/>
  <c r="BB12" i="4"/>
  <c r="BB13" i="4"/>
  <c r="BB5" i="4"/>
  <c r="AU5" i="4"/>
  <c r="AT5" i="4"/>
  <c r="BK7" i="4" l="1"/>
  <c r="BK6" i="4"/>
  <c r="BK60" i="4"/>
  <c r="BK58" i="4"/>
  <c r="BK56" i="4"/>
  <c r="BK54" i="4"/>
  <c r="BK52" i="4"/>
  <c r="BK50" i="4"/>
  <c r="BK48" i="4"/>
  <c r="BK83" i="4"/>
  <c r="BK81" i="4"/>
  <c r="BK79" i="4"/>
  <c r="BK77" i="4"/>
  <c r="BK108" i="4"/>
  <c r="BK100" i="4"/>
  <c r="BK59" i="4"/>
  <c r="BK57" i="4"/>
  <c r="BK55" i="4"/>
  <c r="BK53" i="4"/>
  <c r="BK51" i="4"/>
  <c r="BK49" i="4"/>
  <c r="BK82" i="4"/>
  <c r="BK80" i="4"/>
  <c r="BK78" i="4"/>
  <c r="BK76" i="4"/>
  <c r="BK109" i="4"/>
  <c r="BK101" i="4"/>
  <c r="BK47" i="4"/>
  <c r="BK75" i="4"/>
  <c r="BW100" i="4"/>
  <c r="BW103" i="4"/>
  <c r="BW101" i="4"/>
  <c r="BW102" i="4"/>
  <c r="BW104" i="4"/>
  <c r="R131" i="4"/>
  <c r="Q131" i="4"/>
  <c r="P131" i="4"/>
  <c r="O131" i="4"/>
  <c r="N131" i="4"/>
  <c r="M131" i="4"/>
  <c r="S164" i="4"/>
  <c r="N165" i="4"/>
  <c r="N164" i="4"/>
  <c r="N163" i="4"/>
  <c r="O163" i="4"/>
  <c r="P163" i="4"/>
  <c r="Q163" i="4"/>
  <c r="R163" i="4"/>
  <c r="S163" i="4"/>
  <c r="O164" i="4"/>
  <c r="P164" i="4"/>
  <c r="Q164" i="4"/>
  <c r="R164" i="4"/>
  <c r="O165" i="4"/>
  <c r="P165" i="4"/>
  <c r="Q165" i="4"/>
  <c r="R165" i="4"/>
  <c r="S165" i="4"/>
  <c r="R162" i="4"/>
  <c r="Q162" i="4"/>
  <c r="P162" i="4"/>
  <c r="O162" i="4"/>
  <c r="N162" i="4"/>
  <c r="M162" i="4"/>
  <c r="U126" i="4"/>
  <c r="U127" i="4" s="1"/>
  <c r="T126" i="4"/>
  <c r="T127" i="4" s="1"/>
  <c r="S126" i="4"/>
  <c r="S127" i="4" s="1"/>
  <c r="R126" i="4"/>
  <c r="R127" i="4" s="1"/>
  <c r="Q126" i="4"/>
  <c r="Q127" i="4" s="1"/>
  <c r="P126" i="4"/>
  <c r="P127" i="4" s="1"/>
  <c r="N122" i="4"/>
  <c r="O122" i="4"/>
  <c r="P122" i="4"/>
  <c r="Q122" i="4"/>
  <c r="R122" i="4"/>
  <c r="S122" i="4"/>
  <c r="N120" i="4"/>
  <c r="O120" i="4"/>
  <c r="P120" i="4"/>
  <c r="Q120" i="4"/>
  <c r="R120" i="4"/>
  <c r="S120" i="4"/>
  <c r="N118" i="4"/>
  <c r="O118" i="4"/>
  <c r="P118" i="4"/>
  <c r="Q118" i="4"/>
  <c r="R118" i="4"/>
  <c r="M118" i="4"/>
  <c r="N91" i="4"/>
  <c r="O91" i="4"/>
  <c r="P91" i="4"/>
  <c r="Q91" i="4"/>
  <c r="R91" i="4"/>
  <c r="S91" i="4"/>
  <c r="N92" i="4"/>
  <c r="O92" i="4"/>
  <c r="P92" i="4"/>
  <c r="Q92" i="4"/>
  <c r="R92" i="4"/>
  <c r="S92" i="4"/>
  <c r="N93" i="4"/>
  <c r="O93" i="4"/>
  <c r="P93" i="4"/>
  <c r="Q93" i="4"/>
  <c r="R93" i="4"/>
  <c r="S93" i="4"/>
  <c r="L69" i="4"/>
  <c r="Q69" i="4"/>
  <c r="M69" i="4"/>
  <c r="N68" i="4"/>
  <c r="M68" i="4"/>
  <c r="O68" i="4"/>
  <c r="P68" i="4"/>
  <c r="Q68" i="4"/>
  <c r="R68" i="4"/>
  <c r="N69" i="4"/>
  <c r="O69" i="4"/>
  <c r="P69" i="4"/>
  <c r="R69" i="4"/>
  <c r="M38" i="4"/>
  <c r="N40" i="4"/>
  <c r="O40" i="4"/>
  <c r="P40" i="4"/>
  <c r="Q40" i="4"/>
  <c r="R40" i="4"/>
  <c r="S40" i="4"/>
  <c r="N39" i="4"/>
  <c r="O39" i="4"/>
  <c r="P39" i="4"/>
  <c r="Q39" i="4"/>
  <c r="R39" i="4"/>
  <c r="S39" i="4"/>
  <c r="N38" i="4"/>
  <c r="O38" i="4"/>
  <c r="P38" i="4"/>
  <c r="Q38" i="4"/>
  <c r="R38" i="4"/>
  <c r="K38" i="4"/>
  <c r="L38" i="4"/>
  <c r="N17" i="4"/>
  <c r="O17" i="4"/>
  <c r="P17" i="4"/>
  <c r="Q17" i="4"/>
  <c r="R17" i="4"/>
  <c r="N16" i="4"/>
  <c r="O16" i="4"/>
  <c r="P16" i="4"/>
  <c r="Q16" i="4"/>
  <c r="R16" i="4"/>
  <c r="L16" i="4"/>
  <c r="O15" i="4"/>
  <c r="N15" i="4"/>
  <c r="P15" i="4"/>
  <c r="Q15" i="4"/>
  <c r="M15" i="4"/>
  <c r="AY101" i="4" l="1"/>
  <c r="BH101" i="4" s="1"/>
  <c r="AY102" i="4"/>
  <c r="BV104" i="4" s="1"/>
  <c r="AY103" i="4"/>
  <c r="BV103" i="4" s="1"/>
  <c r="AY104" i="4"/>
  <c r="BV102" i="4" s="1"/>
  <c r="AY105" i="4"/>
  <c r="AY106" i="4"/>
  <c r="BV101" i="4" s="1"/>
  <c r="AY107" i="4"/>
  <c r="AY108" i="4"/>
  <c r="BH108" i="4" s="1"/>
  <c r="AY109" i="4"/>
  <c r="BH109" i="4" s="1"/>
  <c r="AY110" i="4"/>
  <c r="BH110" i="4" s="1"/>
  <c r="AY111" i="4"/>
  <c r="BH111" i="4" s="1"/>
  <c r="AY112" i="4"/>
  <c r="BH112" i="4" s="1"/>
  <c r="AY113" i="4"/>
  <c r="BH113" i="4" s="1"/>
  <c r="AY114" i="4"/>
  <c r="BH114" i="4" s="1"/>
  <c r="AY115" i="4"/>
  <c r="BH115" i="4" s="1"/>
  <c r="AY100" i="4"/>
  <c r="BH100" i="4" s="1"/>
  <c r="AY76" i="4"/>
  <c r="BH76" i="4" s="1"/>
  <c r="AY77" i="4"/>
  <c r="AY78" i="4"/>
  <c r="AY79" i="4"/>
  <c r="AY80" i="4"/>
  <c r="AY81" i="4"/>
  <c r="AY82" i="4"/>
  <c r="BH82" i="4" s="1"/>
  <c r="AY83" i="4"/>
  <c r="BH83" i="4" s="1"/>
  <c r="AY84" i="4"/>
  <c r="BH84" i="4" s="1"/>
  <c r="AY85" i="4"/>
  <c r="BH85" i="4" s="1"/>
  <c r="AY86" i="4"/>
  <c r="BH86" i="4" s="1"/>
  <c r="AY87" i="4"/>
  <c r="BH87" i="4" s="1"/>
  <c r="AY88" i="4"/>
  <c r="BH88" i="4" s="1"/>
  <c r="AY89" i="4"/>
  <c r="BH89" i="4" s="1"/>
  <c r="AY75" i="4"/>
  <c r="BH75" i="4" s="1"/>
  <c r="AY48" i="4"/>
  <c r="BH48" i="4" s="1"/>
  <c r="AY49" i="4"/>
  <c r="AY50" i="4"/>
  <c r="AY51" i="4"/>
  <c r="AY52" i="4"/>
  <c r="AY53" i="4"/>
  <c r="AY54" i="4"/>
  <c r="BH54" i="4" s="1"/>
  <c r="AY55" i="4"/>
  <c r="BH55" i="4" s="1"/>
  <c r="AY56" i="4"/>
  <c r="BH56" i="4" s="1"/>
  <c r="AY57" i="4"/>
  <c r="BH57" i="4" s="1"/>
  <c r="AY58" i="4"/>
  <c r="BH58" i="4" s="1"/>
  <c r="AY59" i="4"/>
  <c r="BH59" i="4" s="1"/>
  <c r="AY60" i="4"/>
  <c r="BH60" i="4" s="1"/>
  <c r="AY61" i="4"/>
  <c r="AY62" i="4"/>
  <c r="BH62" i="4" s="1"/>
  <c r="AY63" i="4"/>
  <c r="AY64" i="4"/>
  <c r="BH64" i="4" s="1"/>
  <c r="AY65" i="4"/>
  <c r="BH65" i="4" s="1"/>
  <c r="AY66" i="4"/>
  <c r="BH66" i="4" s="1"/>
  <c r="AY47" i="4"/>
  <c r="BH47" i="4" s="1"/>
  <c r="AY25" i="4"/>
  <c r="BH25" i="4" s="1"/>
  <c r="AY26" i="4"/>
  <c r="BH26" i="4" s="1"/>
  <c r="AY27" i="4"/>
  <c r="BH27" i="4" s="1"/>
  <c r="AY28" i="4"/>
  <c r="BH28" i="4" s="1"/>
  <c r="AY29" i="4"/>
  <c r="BH29" i="4" s="1"/>
  <c r="AY30" i="4"/>
  <c r="BH30" i="4" s="1"/>
  <c r="AY31" i="4"/>
  <c r="BH31" i="4" s="1"/>
  <c r="AY32" i="4"/>
  <c r="BH32" i="4" s="1"/>
  <c r="AY33" i="4"/>
  <c r="BH33" i="4" s="1"/>
  <c r="AY34" i="4"/>
  <c r="BH34" i="4" s="1"/>
  <c r="AY35" i="4"/>
  <c r="BH35" i="4" s="1"/>
  <c r="AY36" i="4"/>
  <c r="BH36" i="4" s="1"/>
  <c r="AY24" i="4"/>
  <c r="BH24" i="4" s="1"/>
  <c r="AY6" i="4"/>
  <c r="AY7" i="4"/>
  <c r="AY8" i="4"/>
  <c r="BH8" i="4" s="1"/>
  <c r="AY9" i="4"/>
  <c r="BH9" i="4" s="1"/>
  <c r="AY10" i="4"/>
  <c r="BH10" i="4" s="1"/>
  <c r="AY11" i="4"/>
  <c r="BH11" i="4" s="1"/>
  <c r="AY12" i="4"/>
  <c r="BH12" i="4" s="1"/>
  <c r="AY13" i="4"/>
  <c r="BH13" i="4" s="1"/>
  <c r="AV115" i="4"/>
  <c r="AW115" i="4"/>
  <c r="AX115" i="4"/>
  <c r="AX114" i="4"/>
  <c r="AW114" i="4"/>
  <c r="AV114" i="4"/>
  <c r="AX113" i="4"/>
  <c r="AW113" i="4"/>
  <c r="AV113" i="4"/>
  <c r="AX112" i="4"/>
  <c r="AW112" i="4"/>
  <c r="AV112" i="4"/>
  <c r="AX111" i="4"/>
  <c r="AW111" i="4"/>
  <c r="AV111" i="4"/>
  <c r="AX110" i="4"/>
  <c r="AW110" i="4"/>
  <c r="AV110" i="4"/>
  <c r="AX109" i="4"/>
  <c r="AW109" i="4"/>
  <c r="AV109" i="4"/>
  <c r="AX108" i="4"/>
  <c r="AW108" i="4"/>
  <c r="AV108" i="4"/>
  <c r="AX107" i="4"/>
  <c r="AW107" i="4"/>
  <c r="AV107" i="4"/>
  <c r="AX106" i="4"/>
  <c r="AW106" i="4"/>
  <c r="AV106" i="4"/>
  <c r="AX105" i="4"/>
  <c r="AW105" i="4"/>
  <c r="AV105" i="4"/>
  <c r="AX104" i="4"/>
  <c r="AW104" i="4"/>
  <c r="AV104" i="4"/>
  <c r="AX103" i="4"/>
  <c r="AW103" i="4"/>
  <c r="AV103" i="4"/>
  <c r="AX102" i="4"/>
  <c r="AW102" i="4"/>
  <c r="AV102" i="4"/>
  <c r="AX101" i="4"/>
  <c r="AW101" i="4"/>
  <c r="AV101" i="4"/>
  <c r="AX100" i="4"/>
  <c r="AW100" i="4"/>
  <c r="AV100" i="4"/>
  <c r="AV88" i="4"/>
  <c r="AW88" i="4"/>
  <c r="AX88" i="4"/>
  <c r="AV89" i="4"/>
  <c r="AW89" i="4"/>
  <c r="AX89" i="4"/>
  <c r="AX87" i="4"/>
  <c r="AW87" i="4"/>
  <c r="AV87" i="4"/>
  <c r="AX86" i="4"/>
  <c r="AW86" i="4"/>
  <c r="AV86" i="4"/>
  <c r="AX85" i="4"/>
  <c r="AW85" i="4"/>
  <c r="AV85" i="4"/>
  <c r="AX84" i="4"/>
  <c r="AW84" i="4"/>
  <c r="AV84" i="4"/>
  <c r="AX83" i="4"/>
  <c r="AW83" i="4"/>
  <c r="AV83" i="4"/>
  <c r="AX82" i="4"/>
  <c r="AW82" i="4"/>
  <c r="AV82" i="4"/>
  <c r="AX81" i="4"/>
  <c r="AW81" i="4"/>
  <c r="AV81" i="4"/>
  <c r="AX80" i="4"/>
  <c r="AW80" i="4"/>
  <c r="AV80" i="4"/>
  <c r="AX79" i="4"/>
  <c r="AW79" i="4"/>
  <c r="AV79" i="4"/>
  <c r="AX78" i="4"/>
  <c r="AW78" i="4"/>
  <c r="AV78" i="4"/>
  <c r="AX77" i="4"/>
  <c r="AW77" i="4"/>
  <c r="AV77" i="4"/>
  <c r="AX76" i="4"/>
  <c r="AW76" i="4"/>
  <c r="AV76" i="4"/>
  <c r="AX75" i="4"/>
  <c r="AW75" i="4"/>
  <c r="AV75" i="4"/>
  <c r="AV60" i="4"/>
  <c r="AW60" i="4"/>
  <c r="AX60" i="4"/>
  <c r="AV61" i="4"/>
  <c r="AW61" i="4"/>
  <c r="AX61" i="4"/>
  <c r="AV62" i="4"/>
  <c r="AW62" i="4"/>
  <c r="AX62" i="4"/>
  <c r="AV63" i="4"/>
  <c r="AW63" i="4"/>
  <c r="AX63" i="4"/>
  <c r="AV64" i="4"/>
  <c r="AW64" i="4"/>
  <c r="AX64" i="4"/>
  <c r="AV65" i="4"/>
  <c r="AW65" i="4"/>
  <c r="AX65" i="4"/>
  <c r="AV66" i="4"/>
  <c r="AW66" i="4"/>
  <c r="AX66" i="4"/>
  <c r="AX59" i="4"/>
  <c r="AW59" i="4"/>
  <c r="AV59" i="4"/>
  <c r="AX58" i="4"/>
  <c r="AW58" i="4"/>
  <c r="AV58" i="4"/>
  <c r="AX57" i="4"/>
  <c r="AW57" i="4"/>
  <c r="AV57" i="4"/>
  <c r="AX56" i="4"/>
  <c r="AW56" i="4"/>
  <c r="AV56" i="4"/>
  <c r="AX55" i="4"/>
  <c r="AW55" i="4"/>
  <c r="AV55" i="4"/>
  <c r="AX54" i="4"/>
  <c r="AW54" i="4"/>
  <c r="AV54" i="4"/>
  <c r="AX53" i="4"/>
  <c r="AW53" i="4"/>
  <c r="AV53" i="4"/>
  <c r="AX52" i="4"/>
  <c r="AW52" i="4"/>
  <c r="AV52" i="4"/>
  <c r="AX51" i="4"/>
  <c r="AW51" i="4"/>
  <c r="AV51" i="4"/>
  <c r="AX50" i="4"/>
  <c r="AW50" i="4"/>
  <c r="AV50" i="4"/>
  <c r="AX49" i="4"/>
  <c r="AW49" i="4"/>
  <c r="AV49" i="4"/>
  <c r="AX48" i="4"/>
  <c r="AW48" i="4"/>
  <c r="AV48" i="4"/>
  <c r="AX47" i="4"/>
  <c r="AW47" i="4"/>
  <c r="AV47" i="4"/>
  <c r="AV33" i="4"/>
  <c r="AW33" i="4"/>
  <c r="AX33" i="4"/>
  <c r="AV34" i="4"/>
  <c r="AW34" i="4"/>
  <c r="AX34" i="4"/>
  <c r="AV35" i="4"/>
  <c r="AW35" i="4"/>
  <c r="AX35" i="4"/>
  <c r="AV36" i="4"/>
  <c r="AW36" i="4"/>
  <c r="AX36" i="4"/>
  <c r="AX32" i="4"/>
  <c r="AW32" i="4"/>
  <c r="AV32" i="4"/>
  <c r="AX31" i="4"/>
  <c r="AW31" i="4"/>
  <c r="AV31" i="4"/>
  <c r="AX30" i="4"/>
  <c r="AW30" i="4"/>
  <c r="AV30" i="4"/>
  <c r="AX29" i="4"/>
  <c r="AW29" i="4"/>
  <c r="AV29" i="4"/>
  <c r="AX28" i="4"/>
  <c r="AW28" i="4"/>
  <c r="AV28" i="4"/>
  <c r="AX27" i="4"/>
  <c r="AW27" i="4"/>
  <c r="AV27" i="4"/>
  <c r="AX26" i="4"/>
  <c r="AW26" i="4"/>
  <c r="AV26" i="4"/>
  <c r="AX25" i="4"/>
  <c r="AW25" i="4"/>
  <c r="AV25" i="4"/>
  <c r="AX24" i="4"/>
  <c r="AW24" i="4"/>
  <c r="AV24" i="4"/>
  <c r="AX13" i="4"/>
  <c r="AW13" i="4"/>
  <c r="AV13" i="4"/>
  <c r="AV6" i="4"/>
  <c r="AW6" i="4"/>
  <c r="AX6" i="4"/>
  <c r="AV7" i="4"/>
  <c r="AW7" i="4"/>
  <c r="AX7" i="4"/>
  <c r="AV8" i="4"/>
  <c r="AW8" i="4"/>
  <c r="AX8" i="4"/>
  <c r="AV9" i="4"/>
  <c r="AW9" i="4"/>
  <c r="AX9" i="4"/>
  <c r="AV10" i="4"/>
  <c r="AW10" i="4"/>
  <c r="AX10" i="4"/>
  <c r="AV11" i="4"/>
  <c r="AW11" i="4"/>
  <c r="AX11" i="4"/>
  <c r="AV12" i="4"/>
  <c r="AW12" i="4"/>
  <c r="AX12" i="4"/>
  <c r="AX5" i="4"/>
  <c r="AW5" i="4"/>
  <c r="AV5" i="4"/>
  <c r="AU115" i="4"/>
  <c r="AU114" i="4"/>
  <c r="AU113" i="4"/>
  <c r="AU112" i="4"/>
  <c r="AU111" i="4"/>
  <c r="AU110" i="4"/>
  <c r="AU109" i="4"/>
  <c r="AU108" i="4"/>
  <c r="AU107" i="4"/>
  <c r="AU106" i="4"/>
  <c r="AU105" i="4"/>
  <c r="AU104" i="4"/>
  <c r="AU103" i="4"/>
  <c r="AU102" i="4"/>
  <c r="AU101" i="4"/>
  <c r="AU100" i="4"/>
  <c r="AU88" i="4"/>
  <c r="AU89" i="4"/>
  <c r="AU87" i="4"/>
  <c r="AU86" i="4"/>
  <c r="AU85" i="4"/>
  <c r="AU84" i="4"/>
  <c r="AU83" i="4"/>
  <c r="AU82" i="4"/>
  <c r="AU81" i="4"/>
  <c r="AU80" i="4"/>
  <c r="AU79" i="4"/>
  <c r="AU78" i="4"/>
  <c r="AU77" i="4"/>
  <c r="AU76" i="4"/>
  <c r="AU75" i="4"/>
  <c r="AU60" i="4"/>
  <c r="AU61" i="4"/>
  <c r="AU62" i="4"/>
  <c r="AU63" i="4"/>
  <c r="AU64" i="4"/>
  <c r="AU65" i="4"/>
  <c r="AU66" i="4"/>
  <c r="AU59" i="4"/>
  <c r="AU58" i="4"/>
  <c r="AU57" i="4"/>
  <c r="AU56" i="4"/>
  <c r="AU55" i="4"/>
  <c r="AU54" i="4"/>
  <c r="AU53" i="4"/>
  <c r="AU52" i="4"/>
  <c r="AU51" i="4"/>
  <c r="AU50" i="4"/>
  <c r="AU49" i="4"/>
  <c r="AU48" i="4"/>
  <c r="AU47" i="4"/>
  <c r="AU33" i="4"/>
  <c r="AU34" i="4"/>
  <c r="AU35" i="4"/>
  <c r="AU36" i="4"/>
  <c r="AU32" i="4"/>
  <c r="AU31" i="4"/>
  <c r="AU30" i="4"/>
  <c r="AU29" i="4"/>
  <c r="AU28" i="4"/>
  <c r="AU27" i="4"/>
  <c r="AU26" i="4"/>
  <c r="AU25" i="4"/>
  <c r="AU24" i="4"/>
  <c r="AU6" i="4"/>
  <c r="AU7" i="4"/>
  <c r="AU8" i="4"/>
  <c r="AU9" i="4"/>
  <c r="AU10" i="4"/>
  <c r="AU11" i="4"/>
  <c r="AU12" i="4"/>
  <c r="AU13" i="4"/>
  <c r="AT115" i="4"/>
  <c r="AT114" i="4"/>
  <c r="AT113" i="4"/>
  <c r="AT112" i="4"/>
  <c r="AT111" i="4"/>
  <c r="AT110" i="4"/>
  <c r="AT109" i="4"/>
  <c r="AT108" i="4"/>
  <c r="AT107" i="4"/>
  <c r="AT106" i="4"/>
  <c r="AT105" i="4"/>
  <c r="AT104" i="4"/>
  <c r="AT103" i="4"/>
  <c r="AT102" i="4"/>
  <c r="AT101" i="4"/>
  <c r="AT100" i="4"/>
  <c r="AT89" i="4"/>
  <c r="AT88" i="4"/>
  <c r="AT87" i="4"/>
  <c r="AT86" i="4"/>
  <c r="AT85" i="4"/>
  <c r="AT84" i="4"/>
  <c r="AT83" i="4"/>
  <c r="AT82" i="4"/>
  <c r="AT81" i="4"/>
  <c r="AT80" i="4"/>
  <c r="AT79" i="4"/>
  <c r="AT78" i="4"/>
  <c r="AT77" i="4"/>
  <c r="AT76" i="4"/>
  <c r="AT75" i="4"/>
  <c r="AT60" i="4"/>
  <c r="AT61" i="4"/>
  <c r="AT62" i="4"/>
  <c r="AT63" i="4"/>
  <c r="AT64" i="4"/>
  <c r="AT65" i="4"/>
  <c r="AT66" i="4"/>
  <c r="AT59" i="4"/>
  <c r="AT58" i="4"/>
  <c r="AT57" i="4"/>
  <c r="AT56" i="4"/>
  <c r="AT55" i="4"/>
  <c r="AT54" i="4"/>
  <c r="AT53" i="4"/>
  <c r="AT52" i="4"/>
  <c r="AT51" i="4"/>
  <c r="AT50" i="4"/>
  <c r="AT49" i="4"/>
  <c r="AT48" i="4"/>
  <c r="AT47" i="4"/>
  <c r="AT33" i="4"/>
  <c r="AT34" i="4"/>
  <c r="AT35" i="4"/>
  <c r="AT36" i="4"/>
  <c r="AT32" i="4"/>
  <c r="AT31" i="4"/>
  <c r="AT30" i="4"/>
  <c r="AT29" i="4"/>
  <c r="AT28" i="4"/>
  <c r="AT27" i="4"/>
  <c r="AT26" i="4"/>
  <c r="AT25" i="4"/>
  <c r="AT24" i="4"/>
  <c r="AT6" i="4"/>
  <c r="AT7" i="4"/>
  <c r="AT8" i="4"/>
  <c r="AT9" i="4"/>
  <c r="AT10" i="4"/>
  <c r="AT11" i="4"/>
  <c r="AT12" i="4"/>
  <c r="AT13" i="4"/>
  <c r="O170" i="4"/>
  <c r="O173" i="4"/>
  <c r="N170" i="4"/>
  <c r="C120" i="4"/>
  <c r="BU7" i="4" l="1"/>
  <c r="BH6" i="4"/>
  <c r="BH7" i="4"/>
  <c r="BH107" i="4"/>
  <c r="BV100" i="4"/>
  <c r="BH52" i="4"/>
  <c r="BH79" i="4"/>
  <c r="BH104" i="4"/>
  <c r="BH61" i="4"/>
  <c r="BH53" i="4"/>
  <c r="BH49" i="4"/>
  <c r="BH80" i="4"/>
  <c r="BH105" i="4"/>
  <c r="BH50" i="4"/>
  <c r="BH81" i="4"/>
  <c r="BH77" i="4"/>
  <c r="BH106" i="4"/>
  <c r="BH102" i="4"/>
  <c r="BH63" i="4"/>
  <c r="BH51" i="4"/>
  <c r="BH78" i="4"/>
  <c r="BH103" i="4"/>
  <c r="AS115" i="4"/>
  <c r="AS114" i="4"/>
  <c r="AS113" i="4"/>
  <c r="AS112" i="4"/>
  <c r="AS111" i="4"/>
  <c r="AS110" i="4"/>
  <c r="AS109" i="4"/>
  <c r="AS108" i="4"/>
  <c r="AS107" i="4"/>
  <c r="AS106" i="4"/>
  <c r="AS105" i="4"/>
  <c r="AS104" i="4"/>
  <c r="AS103" i="4"/>
  <c r="AS102" i="4"/>
  <c r="AS101" i="4"/>
  <c r="AS100" i="4"/>
  <c r="AS86" i="4"/>
  <c r="AS87" i="4"/>
  <c r="AS88" i="4"/>
  <c r="AS89" i="4"/>
  <c r="AS85" i="4"/>
  <c r="AS84" i="4"/>
  <c r="AS83" i="4"/>
  <c r="AS82" i="4"/>
  <c r="AS81" i="4"/>
  <c r="AS80" i="4"/>
  <c r="AS79" i="4"/>
  <c r="AS78" i="4"/>
  <c r="AS77" i="4"/>
  <c r="AS76" i="4"/>
  <c r="AS75" i="4"/>
  <c r="AS60" i="4"/>
  <c r="AS61" i="4"/>
  <c r="AS62" i="4"/>
  <c r="AS63" i="4"/>
  <c r="AS64" i="4"/>
  <c r="AS65" i="4"/>
  <c r="AS66" i="4"/>
  <c r="AS59" i="4"/>
  <c r="AS58" i="4"/>
  <c r="AS57" i="4"/>
  <c r="AS56" i="4"/>
  <c r="AS55" i="4"/>
  <c r="AS54" i="4"/>
  <c r="AS53" i="4"/>
  <c r="AS52" i="4"/>
  <c r="AS51" i="4"/>
  <c r="AS50" i="4"/>
  <c r="AS49" i="4"/>
  <c r="AS48" i="4"/>
  <c r="AS47" i="4"/>
  <c r="AS33" i="4"/>
  <c r="AS34" i="4"/>
  <c r="AS35" i="4"/>
  <c r="AS36" i="4"/>
  <c r="AS32" i="4"/>
  <c r="AS31" i="4"/>
  <c r="AS30" i="4"/>
  <c r="AS29" i="4"/>
  <c r="AS28" i="4"/>
  <c r="AS27" i="4"/>
  <c r="AS26" i="4"/>
  <c r="AS25" i="4"/>
  <c r="AS24" i="4"/>
  <c r="AS6" i="4"/>
  <c r="AS7" i="4"/>
  <c r="AS8" i="4"/>
  <c r="AS9" i="4"/>
  <c r="AS10" i="4"/>
  <c r="AS11" i="4"/>
  <c r="AS12" i="4"/>
  <c r="AS13" i="4"/>
  <c r="M163" i="4"/>
  <c r="C122" i="4"/>
  <c r="C123" i="4" s="1"/>
  <c r="C118" i="4"/>
  <c r="C119" i="4" s="1"/>
  <c r="M173" i="4"/>
  <c r="L173" i="4"/>
  <c r="K173" i="4"/>
  <c r="J173" i="4"/>
  <c r="I173" i="4"/>
  <c r="H173" i="4"/>
  <c r="M170" i="4"/>
  <c r="L170" i="4"/>
  <c r="K170" i="4"/>
  <c r="J170" i="4"/>
  <c r="I170" i="4"/>
  <c r="H170" i="4"/>
  <c r="M165" i="4"/>
  <c r="L165" i="4"/>
  <c r="K165" i="4"/>
  <c r="J165" i="4"/>
  <c r="I165" i="4"/>
  <c r="H165" i="4"/>
  <c r="M164" i="4"/>
  <c r="L164" i="4"/>
  <c r="K164" i="4"/>
  <c r="J164" i="4"/>
  <c r="I164" i="4"/>
  <c r="H164" i="4"/>
  <c r="L163" i="4"/>
  <c r="K163" i="4"/>
  <c r="J163" i="4"/>
  <c r="I163" i="4"/>
  <c r="H163" i="4"/>
  <c r="L162" i="4"/>
  <c r="K162" i="4"/>
  <c r="J162" i="4"/>
  <c r="I162" i="4"/>
  <c r="H162" i="4"/>
  <c r="M122" i="4"/>
  <c r="L122" i="4"/>
  <c r="K122" i="4"/>
  <c r="J122" i="4"/>
  <c r="I122" i="4"/>
  <c r="H122" i="4"/>
  <c r="G122" i="4"/>
  <c r="F122" i="4"/>
  <c r="E122" i="4"/>
  <c r="D122" i="4"/>
  <c r="Z123" i="4" s="1"/>
  <c r="M120" i="4"/>
  <c r="L120" i="4"/>
  <c r="K120" i="4"/>
  <c r="J120" i="4"/>
  <c r="I120" i="4"/>
  <c r="H120" i="4"/>
  <c r="G120" i="4"/>
  <c r="F120" i="4"/>
  <c r="E120" i="4"/>
  <c r="D120" i="4"/>
  <c r="Z121" i="4" s="1"/>
  <c r="C121" i="4"/>
  <c r="L118" i="4"/>
  <c r="K118" i="4"/>
  <c r="J118" i="4"/>
  <c r="I118" i="4"/>
  <c r="H118" i="4"/>
  <c r="G118" i="4"/>
  <c r="F118" i="4"/>
  <c r="E118" i="4"/>
  <c r="D118" i="4"/>
  <c r="Z119" i="4" s="1"/>
  <c r="E127" i="4"/>
  <c r="D127" i="4"/>
  <c r="C127" i="4"/>
  <c r="O126" i="4"/>
  <c r="O127" i="4" s="1"/>
  <c r="N126" i="4"/>
  <c r="N127" i="4" s="1"/>
  <c r="M126" i="4"/>
  <c r="M127" i="4" s="1"/>
  <c r="L126" i="4"/>
  <c r="L127" i="4" s="1"/>
  <c r="K126" i="4"/>
  <c r="K127" i="4" s="1"/>
  <c r="J126" i="4"/>
  <c r="J127" i="4" s="1"/>
  <c r="I126" i="4"/>
  <c r="I127" i="4" s="1"/>
  <c r="H126" i="4"/>
  <c r="H127" i="4" s="1"/>
  <c r="G126" i="4"/>
  <c r="G127" i="4" s="1"/>
  <c r="F126" i="4"/>
  <c r="F127" i="4" s="1"/>
  <c r="L131" i="4"/>
  <c r="K131" i="4"/>
  <c r="J131" i="4"/>
  <c r="I131" i="4"/>
  <c r="H131" i="4"/>
  <c r="G131" i="4"/>
  <c r="F131" i="4"/>
  <c r="E131" i="4"/>
  <c r="C131" i="4"/>
  <c r="AR115" i="4"/>
  <c r="AZ115" i="4" s="1"/>
  <c r="AQ115" i="4"/>
  <c r="AP115" i="4"/>
  <c r="AO115" i="4"/>
  <c r="AN115" i="4"/>
  <c r="AM115" i="4"/>
  <c r="AL115" i="4"/>
  <c r="AK115" i="4"/>
  <c r="AJ115" i="4"/>
  <c r="AI115" i="4"/>
  <c r="AR114" i="4"/>
  <c r="AZ114" i="4" s="1"/>
  <c r="AQ114" i="4"/>
  <c r="AP114" i="4"/>
  <c r="AO114" i="4"/>
  <c r="AN114" i="4"/>
  <c r="AM114" i="4"/>
  <c r="AL114" i="4"/>
  <c r="AK114" i="4"/>
  <c r="AJ114" i="4"/>
  <c r="AI114" i="4"/>
  <c r="AR113" i="4"/>
  <c r="AZ113" i="4" s="1"/>
  <c r="AQ113" i="4"/>
  <c r="AP113" i="4"/>
  <c r="AO113" i="4"/>
  <c r="AN113" i="4"/>
  <c r="AM113" i="4"/>
  <c r="AL113" i="4"/>
  <c r="AK113" i="4"/>
  <c r="AJ113" i="4"/>
  <c r="AI113" i="4"/>
  <c r="AR112" i="4"/>
  <c r="AZ112" i="4" s="1"/>
  <c r="AQ112" i="4"/>
  <c r="AP112" i="4"/>
  <c r="AO112" i="4"/>
  <c r="AN112" i="4"/>
  <c r="AM112" i="4"/>
  <c r="AL112" i="4"/>
  <c r="AK112" i="4"/>
  <c r="AJ112" i="4"/>
  <c r="AI112" i="4"/>
  <c r="AR111" i="4"/>
  <c r="AZ111" i="4" s="1"/>
  <c r="AQ111" i="4"/>
  <c r="AP111" i="4"/>
  <c r="AO111" i="4"/>
  <c r="AN111" i="4"/>
  <c r="AM111" i="4"/>
  <c r="AL111" i="4"/>
  <c r="AK111" i="4"/>
  <c r="AJ111" i="4"/>
  <c r="AI111" i="4"/>
  <c r="AR110" i="4"/>
  <c r="AZ110" i="4" s="1"/>
  <c r="AQ110" i="4"/>
  <c r="AP110" i="4"/>
  <c r="AO110" i="4"/>
  <c r="AN110" i="4"/>
  <c r="AM110" i="4"/>
  <c r="AL110" i="4"/>
  <c r="AK110" i="4"/>
  <c r="AJ110" i="4"/>
  <c r="AI110" i="4"/>
  <c r="AR109" i="4"/>
  <c r="AZ109" i="4" s="1"/>
  <c r="AQ109" i="4"/>
  <c r="AP109" i="4"/>
  <c r="AO109" i="4"/>
  <c r="AN109" i="4"/>
  <c r="AM109" i="4"/>
  <c r="AL109" i="4"/>
  <c r="AK109" i="4"/>
  <c r="AJ109" i="4"/>
  <c r="AI109" i="4"/>
  <c r="AR108" i="4"/>
  <c r="AZ108" i="4" s="1"/>
  <c r="AQ108" i="4"/>
  <c r="AP108" i="4"/>
  <c r="AO108" i="4"/>
  <c r="AN108" i="4"/>
  <c r="AM108" i="4"/>
  <c r="AL108" i="4"/>
  <c r="AK108" i="4"/>
  <c r="AJ108" i="4"/>
  <c r="AI108" i="4"/>
  <c r="AR107" i="4"/>
  <c r="AQ107" i="4"/>
  <c r="AP107" i="4"/>
  <c r="AO107" i="4"/>
  <c r="AN107" i="4"/>
  <c r="AM107" i="4"/>
  <c r="BT100" i="4" s="1"/>
  <c r="AL107" i="4"/>
  <c r="AK107" i="4"/>
  <c r="AJ107" i="4"/>
  <c r="AI107" i="4"/>
  <c r="AR106" i="4"/>
  <c r="BU101" i="4" s="1"/>
  <c r="AQ106" i="4"/>
  <c r="AP106" i="4"/>
  <c r="AO106" i="4"/>
  <c r="AN106" i="4"/>
  <c r="AM106" i="4"/>
  <c r="BT101" i="4" s="1"/>
  <c r="AL106" i="4"/>
  <c r="AK106" i="4"/>
  <c r="AJ106" i="4"/>
  <c r="AI106" i="4"/>
  <c r="AR105" i="4"/>
  <c r="AQ105" i="4"/>
  <c r="AP105" i="4"/>
  <c r="AO105" i="4"/>
  <c r="AN105" i="4"/>
  <c r="AM105" i="4"/>
  <c r="AL105" i="4"/>
  <c r="AK105" i="4"/>
  <c r="AJ105" i="4"/>
  <c r="AR104" i="4"/>
  <c r="BU102" i="4" s="1"/>
  <c r="AQ104" i="4"/>
  <c r="AP104" i="4"/>
  <c r="AO104" i="4"/>
  <c r="AN104" i="4"/>
  <c r="AM104" i="4"/>
  <c r="BT102" i="4" s="1"/>
  <c r="AL104" i="4"/>
  <c r="AK104" i="4"/>
  <c r="AJ104" i="4"/>
  <c r="AI104" i="4"/>
  <c r="AR103" i="4"/>
  <c r="BU103" i="4" s="1"/>
  <c r="AQ103" i="4"/>
  <c r="AP103" i="4"/>
  <c r="AO103" i="4"/>
  <c r="AN103" i="4"/>
  <c r="AM103" i="4"/>
  <c r="BT103" i="4" s="1"/>
  <c r="AL103" i="4"/>
  <c r="AK103" i="4"/>
  <c r="AJ103" i="4"/>
  <c r="AI103" i="4"/>
  <c r="AR102" i="4"/>
  <c r="BU104" i="4" s="1"/>
  <c r="AQ102" i="4"/>
  <c r="AP102" i="4"/>
  <c r="AO102" i="4"/>
  <c r="AN102" i="4"/>
  <c r="AM102" i="4"/>
  <c r="BT104" i="4" s="1"/>
  <c r="AL102" i="4"/>
  <c r="AK102" i="4"/>
  <c r="AJ102" i="4"/>
  <c r="AI102" i="4"/>
  <c r="AR101" i="4"/>
  <c r="AZ101" i="4" s="1"/>
  <c r="AQ101" i="4"/>
  <c r="AP101" i="4"/>
  <c r="AO101" i="4"/>
  <c r="AN101" i="4"/>
  <c r="AM101" i="4"/>
  <c r="AL101" i="4"/>
  <c r="AK101" i="4"/>
  <c r="AJ101" i="4"/>
  <c r="AI101" i="4"/>
  <c r="AR100" i="4"/>
  <c r="AZ100" i="4" s="1"/>
  <c r="AQ100" i="4"/>
  <c r="AP100" i="4"/>
  <c r="AO100" i="4"/>
  <c r="AN100" i="4"/>
  <c r="AM100" i="4"/>
  <c r="AL100" i="4"/>
  <c r="AK100" i="4"/>
  <c r="AJ100" i="4"/>
  <c r="AI100" i="4"/>
  <c r="M93" i="4"/>
  <c r="L93" i="4"/>
  <c r="K93" i="4"/>
  <c r="J93" i="4"/>
  <c r="I93" i="4"/>
  <c r="H93" i="4"/>
  <c r="G93" i="4"/>
  <c r="F93" i="4"/>
  <c r="E93" i="4"/>
  <c r="D93" i="4"/>
  <c r="Z97" i="4" s="1"/>
  <c r="M92" i="4"/>
  <c r="L92" i="4"/>
  <c r="K92" i="4"/>
  <c r="J92" i="4"/>
  <c r="I92" i="4"/>
  <c r="H92" i="4"/>
  <c r="G92" i="4"/>
  <c r="F92" i="4"/>
  <c r="E92" i="4"/>
  <c r="D92" i="4"/>
  <c r="Z96" i="4" s="1"/>
  <c r="M91" i="4"/>
  <c r="L91" i="4"/>
  <c r="K91" i="4"/>
  <c r="J91" i="4"/>
  <c r="I91" i="4"/>
  <c r="H91" i="4"/>
  <c r="G91" i="4"/>
  <c r="F91" i="4"/>
  <c r="E91" i="4"/>
  <c r="D91" i="4"/>
  <c r="Z95" i="4" s="1"/>
  <c r="AR89" i="4"/>
  <c r="AZ89" i="4" s="1"/>
  <c r="AQ89" i="4"/>
  <c r="AP89" i="4"/>
  <c r="AO89" i="4"/>
  <c r="AN89" i="4"/>
  <c r="AM89" i="4"/>
  <c r="AL89" i="4"/>
  <c r="AK89" i="4"/>
  <c r="AJ89" i="4"/>
  <c r="AI89" i="4"/>
  <c r="AH89" i="4" s="1"/>
  <c r="AR88" i="4"/>
  <c r="AZ88" i="4" s="1"/>
  <c r="AQ88" i="4"/>
  <c r="AP88" i="4"/>
  <c r="AO88" i="4"/>
  <c r="AN88" i="4"/>
  <c r="AM88" i="4"/>
  <c r="AL88" i="4"/>
  <c r="AK88" i="4"/>
  <c r="AJ88" i="4"/>
  <c r="AI88" i="4"/>
  <c r="AH88" i="4" s="1"/>
  <c r="AR87" i="4"/>
  <c r="AZ87" i="4" s="1"/>
  <c r="AQ87" i="4"/>
  <c r="AP87" i="4"/>
  <c r="AO87" i="4"/>
  <c r="AN87" i="4"/>
  <c r="AM87" i="4"/>
  <c r="AL87" i="4"/>
  <c r="AK87" i="4"/>
  <c r="AJ87" i="4"/>
  <c r="AI87" i="4"/>
  <c r="AH87" i="4" s="1"/>
  <c r="AR86" i="4"/>
  <c r="AZ86" i="4" s="1"/>
  <c r="AQ86" i="4"/>
  <c r="AP86" i="4"/>
  <c r="AO86" i="4"/>
  <c r="AN86" i="4"/>
  <c r="AM86" i="4"/>
  <c r="AL86" i="4"/>
  <c r="AK86" i="4"/>
  <c r="AJ86" i="4"/>
  <c r="AI86" i="4"/>
  <c r="AH86" i="4" s="1"/>
  <c r="AR85" i="4"/>
  <c r="AZ85" i="4" s="1"/>
  <c r="AQ85" i="4"/>
  <c r="AP85" i="4"/>
  <c r="AO85" i="4"/>
  <c r="AN85" i="4"/>
  <c r="AM85" i="4"/>
  <c r="AL85" i="4"/>
  <c r="AK85" i="4"/>
  <c r="AJ85" i="4"/>
  <c r="AI85" i="4"/>
  <c r="AH85" i="4" s="1"/>
  <c r="AR84" i="4"/>
  <c r="AZ84" i="4" s="1"/>
  <c r="AQ84" i="4"/>
  <c r="AP84" i="4"/>
  <c r="AO84" i="4"/>
  <c r="AN84" i="4"/>
  <c r="AM84" i="4"/>
  <c r="AL84" i="4"/>
  <c r="AK84" i="4"/>
  <c r="AJ84" i="4"/>
  <c r="AI84" i="4"/>
  <c r="AH84" i="4" s="1"/>
  <c r="AR83" i="4"/>
  <c r="AZ83" i="4" s="1"/>
  <c r="AQ83" i="4"/>
  <c r="AP83" i="4"/>
  <c r="AO83" i="4"/>
  <c r="AN83" i="4"/>
  <c r="AM83" i="4"/>
  <c r="AL83" i="4"/>
  <c r="AK83" i="4"/>
  <c r="AJ83" i="4"/>
  <c r="AI83" i="4"/>
  <c r="AR82" i="4"/>
  <c r="AZ82" i="4" s="1"/>
  <c r="AQ82" i="4"/>
  <c r="AP82" i="4"/>
  <c r="AO82" i="4"/>
  <c r="AN82" i="4"/>
  <c r="AM82" i="4"/>
  <c r="AL82" i="4"/>
  <c r="AK82" i="4"/>
  <c r="AJ82" i="4"/>
  <c r="AI82" i="4"/>
  <c r="AR81" i="4"/>
  <c r="AQ81" i="4"/>
  <c r="AP81" i="4"/>
  <c r="AO81" i="4"/>
  <c r="AN81" i="4"/>
  <c r="AM81" i="4"/>
  <c r="AL81" i="4"/>
  <c r="AK81" i="4"/>
  <c r="AJ81" i="4"/>
  <c r="AI81" i="4"/>
  <c r="AR80" i="4"/>
  <c r="AQ80" i="4"/>
  <c r="AP80" i="4"/>
  <c r="AO80" i="4"/>
  <c r="AN80" i="4"/>
  <c r="AM80" i="4"/>
  <c r="AL80" i="4"/>
  <c r="AK80" i="4"/>
  <c r="AJ80" i="4"/>
  <c r="AI80" i="4"/>
  <c r="AR79" i="4"/>
  <c r="AQ79" i="4"/>
  <c r="AP79" i="4"/>
  <c r="AO79" i="4"/>
  <c r="AN79" i="4"/>
  <c r="AM79" i="4"/>
  <c r="AL79" i="4"/>
  <c r="AK79" i="4"/>
  <c r="AJ79" i="4"/>
  <c r="AI79" i="4"/>
  <c r="AR78" i="4"/>
  <c r="AQ78" i="4"/>
  <c r="AP78" i="4"/>
  <c r="AO78" i="4"/>
  <c r="AN78" i="4"/>
  <c r="AM78" i="4"/>
  <c r="AL78" i="4"/>
  <c r="AK78" i="4"/>
  <c r="AJ78" i="4"/>
  <c r="AI78" i="4"/>
  <c r="AR77" i="4"/>
  <c r="AQ77" i="4"/>
  <c r="AP77" i="4"/>
  <c r="AO77" i="4"/>
  <c r="AN77" i="4"/>
  <c r="AM77" i="4"/>
  <c r="AL77" i="4"/>
  <c r="AK77" i="4"/>
  <c r="AJ77" i="4"/>
  <c r="AI77" i="4"/>
  <c r="AR76" i="4"/>
  <c r="AZ76" i="4" s="1"/>
  <c r="AQ76" i="4"/>
  <c r="AP76" i="4"/>
  <c r="AO76" i="4"/>
  <c r="AN76" i="4"/>
  <c r="AM76" i="4"/>
  <c r="AL76" i="4"/>
  <c r="AK76" i="4"/>
  <c r="AJ76" i="4"/>
  <c r="AR75" i="4"/>
  <c r="AZ75" i="4" s="1"/>
  <c r="AQ75" i="4"/>
  <c r="AP75" i="4"/>
  <c r="AO75" i="4"/>
  <c r="AN75" i="4"/>
  <c r="AM75" i="4"/>
  <c r="AL75" i="4"/>
  <c r="AK75" i="4"/>
  <c r="AJ75" i="4"/>
  <c r="K69" i="4"/>
  <c r="J69" i="4"/>
  <c r="I69" i="4"/>
  <c r="H69" i="4"/>
  <c r="G69" i="4"/>
  <c r="F69" i="4"/>
  <c r="E69" i="4"/>
  <c r="D69" i="4"/>
  <c r="L68" i="4"/>
  <c r="K68" i="4"/>
  <c r="J68" i="4"/>
  <c r="I68" i="4"/>
  <c r="H68" i="4"/>
  <c r="G68" i="4"/>
  <c r="F68" i="4"/>
  <c r="E68" i="4"/>
  <c r="D68" i="4"/>
  <c r="AR66" i="4"/>
  <c r="AZ66" i="4" s="1"/>
  <c r="AQ66" i="4"/>
  <c r="AP66" i="4"/>
  <c r="AO66" i="4"/>
  <c r="AN66" i="4"/>
  <c r="AM66" i="4"/>
  <c r="AL66" i="4"/>
  <c r="AK66" i="4"/>
  <c r="AJ66" i="4"/>
  <c r="AI66" i="4"/>
  <c r="AH66" i="4" s="1"/>
  <c r="AR65" i="4"/>
  <c r="AZ65" i="4" s="1"/>
  <c r="AQ65" i="4"/>
  <c r="AP65" i="4"/>
  <c r="AO65" i="4"/>
  <c r="AN65" i="4"/>
  <c r="AM65" i="4"/>
  <c r="AL65" i="4"/>
  <c r="AK65" i="4"/>
  <c r="AJ65" i="4"/>
  <c r="AI65" i="4"/>
  <c r="AH65" i="4" s="1"/>
  <c r="AR64" i="4"/>
  <c r="AZ64" i="4" s="1"/>
  <c r="AQ64" i="4"/>
  <c r="AP64" i="4"/>
  <c r="AO64" i="4"/>
  <c r="AN64" i="4"/>
  <c r="AM64" i="4"/>
  <c r="AL64" i="4"/>
  <c r="AK64" i="4"/>
  <c r="AJ64" i="4"/>
  <c r="AI64" i="4"/>
  <c r="AH64" i="4" s="1"/>
  <c r="AR63" i="4"/>
  <c r="AQ63" i="4"/>
  <c r="AP63" i="4"/>
  <c r="AO63" i="4"/>
  <c r="AN63" i="4"/>
  <c r="AM63" i="4"/>
  <c r="AL63" i="4"/>
  <c r="AK63" i="4"/>
  <c r="AJ63" i="4"/>
  <c r="BX48" i="4" s="1"/>
  <c r="AI63" i="4"/>
  <c r="AH63" i="4" s="1"/>
  <c r="AR62" i="4"/>
  <c r="AZ62" i="4" s="1"/>
  <c r="AQ62" i="4"/>
  <c r="AP62" i="4"/>
  <c r="AO62" i="4"/>
  <c r="AN62" i="4"/>
  <c r="AM62" i="4"/>
  <c r="AL62" i="4"/>
  <c r="AK62" i="4"/>
  <c r="AJ62" i="4"/>
  <c r="AI62" i="4"/>
  <c r="AH62" i="4" s="1"/>
  <c r="AR61" i="4"/>
  <c r="AQ61" i="4"/>
  <c r="AP61" i="4"/>
  <c r="AO61" i="4"/>
  <c r="AN61" i="4"/>
  <c r="AM61" i="4"/>
  <c r="AL61" i="4"/>
  <c r="AK61" i="4"/>
  <c r="AJ61" i="4"/>
  <c r="BX52" i="4" s="1"/>
  <c r="AI61" i="4"/>
  <c r="AH61" i="4" s="1"/>
  <c r="AR60" i="4"/>
  <c r="AZ60" i="4" s="1"/>
  <c r="AQ60" i="4"/>
  <c r="AP60" i="4"/>
  <c r="AO60" i="4"/>
  <c r="AN60" i="4"/>
  <c r="AM60" i="4"/>
  <c r="AL60" i="4"/>
  <c r="AK60" i="4"/>
  <c r="AJ60" i="4"/>
  <c r="AR59" i="4"/>
  <c r="AZ59" i="4" s="1"/>
  <c r="AQ59" i="4"/>
  <c r="AP59" i="4"/>
  <c r="AO59" i="4"/>
  <c r="AN59" i="4"/>
  <c r="AM59" i="4"/>
  <c r="AL59" i="4"/>
  <c r="AK59" i="4"/>
  <c r="AJ59" i="4"/>
  <c r="AR58" i="4"/>
  <c r="AZ58" i="4" s="1"/>
  <c r="AQ58" i="4"/>
  <c r="AP58" i="4"/>
  <c r="AO58" i="4"/>
  <c r="AN58" i="4"/>
  <c r="AM58" i="4"/>
  <c r="AL58" i="4"/>
  <c r="AK58" i="4"/>
  <c r="AJ58" i="4"/>
  <c r="AR57" i="4"/>
  <c r="AZ57" i="4" s="1"/>
  <c r="AQ57" i="4"/>
  <c r="AP57" i="4"/>
  <c r="AO57" i="4"/>
  <c r="AN57" i="4"/>
  <c r="AM57" i="4"/>
  <c r="AL57" i="4"/>
  <c r="AK57" i="4"/>
  <c r="AJ57" i="4"/>
  <c r="AI57" i="4"/>
  <c r="AR56" i="4"/>
  <c r="AZ56" i="4" s="1"/>
  <c r="AQ56" i="4"/>
  <c r="AP56" i="4"/>
  <c r="AO56" i="4"/>
  <c r="AN56" i="4"/>
  <c r="AM56" i="4"/>
  <c r="AL56" i="4"/>
  <c r="AK56" i="4"/>
  <c r="AJ56" i="4"/>
  <c r="AI56" i="4"/>
  <c r="AR55" i="4"/>
  <c r="AZ55" i="4" s="1"/>
  <c r="AQ55" i="4"/>
  <c r="AP55" i="4"/>
  <c r="AO55" i="4"/>
  <c r="AN55" i="4"/>
  <c r="AM55" i="4"/>
  <c r="AL55" i="4"/>
  <c r="AK55" i="4"/>
  <c r="AJ55" i="4"/>
  <c r="AI55" i="4"/>
  <c r="AR54" i="4"/>
  <c r="AZ54" i="4" s="1"/>
  <c r="AQ54" i="4"/>
  <c r="AP54" i="4"/>
  <c r="AO54" i="4"/>
  <c r="AN54" i="4"/>
  <c r="AM54" i="4"/>
  <c r="AL54" i="4"/>
  <c r="AK54" i="4"/>
  <c r="AJ54" i="4"/>
  <c r="AR53" i="4"/>
  <c r="AQ53" i="4"/>
  <c r="AP53" i="4"/>
  <c r="AO53" i="4"/>
  <c r="AN53" i="4"/>
  <c r="AM53" i="4"/>
  <c r="AL53" i="4"/>
  <c r="AK53" i="4"/>
  <c r="AJ53" i="4"/>
  <c r="AR52" i="4"/>
  <c r="AQ52" i="4"/>
  <c r="AP52" i="4"/>
  <c r="AO52" i="4"/>
  <c r="AN52" i="4"/>
  <c r="AM52" i="4"/>
  <c r="AL52" i="4"/>
  <c r="AK52" i="4"/>
  <c r="AJ52" i="4"/>
  <c r="BX51" i="4" s="1"/>
  <c r="AI52" i="4"/>
  <c r="AR51" i="4"/>
  <c r="AQ51" i="4"/>
  <c r="AP51" i="4"/>
  <c r="AO51" i="4"/>
  <c r="AN51" i="4"/>
  <c r="AM51" i="4"/>
  <c r="AL51" i="4"/>
  <c r="AK51" i="4"/>
  <c r="AJ51" i="4"/>
  <c r="AI51" i="4"/>
  <c r="AR50" i="4"/>
  <c r="AQ50" i="4"/>
  <c r="AP50" i="4"/>
  <c r="AO50" i="4"/>
  <c r="AN50" i="4"/>
  <c r="AM50" i="4"/>
  <c r="AL50" i="4"/>
  <c r="AK50" i="4"/>
  <c r="AJ50" i="4"/>
  <c r="AI50" i="4"/>
  <c r="AR49" i="4"/>
  <c r="AQ49" i="4"/>
  <c r="AP49" i="4"/>
  <c r="AO49" i="4"/>
  <c r="AN49" i="4"/>
  <c r="AM49" i="4"/>
  <c r="AL49" i="4"/>
  <c r="AK49" i="4"/>
  <c r="AJ49" i="4"/>
  <c r="AR48" i="4"/>
  <c r="AZ48" i="4" s="1"/>
  <c r="AQ48" i="4"/>
  <c r="AP48" i="4"/>
  <c r="AO48" i="4"/>
  <c r="AN48" i="4"/>
  <c r="AM48" i="4"/>
  <c r="AL48" i="4"/>
  <c r="AK48" i="4"/>
  <c r="AJ48" i="4"/>
  <c r="AR47" i="4"/>
  <c r="AZ47" i="4" s="1"/>
  <c r="AQ47" i="4"/>
  <c r="AP47" i="4"/>
  <c r="AO47" i="4"/>
  <c r="AN47" i="4"/>
  <c r="AM47" i="4"/>
  <c r="AL47" i="4"/>
  <c r="AK47" i="4"/>
  <c r="AJ47" i="4"/>
  <c r="M40" i="4"/>
  <c r="L40" i="4"/>
  <c r="K40" i="4"/>
  <c r="J40" i="4"/>
  <c r="I40" i="4"/>
  <c r="H40" i="4"/>
  <c r="G40" i="4"/>
  <c r="Z44" i="4" s="1"/>
  <c r="F40" i="4"/>
  <c r="E40" i="4"/>
  <c r="M39" i="4"/>
  <c r="L39" i="4"/>
  <c r="K39" i="4"/>
  <c r="J39" i="4"/>
  <c r="I39" i="4"/>
  <c r="H39" i="4"/>
  <c r="G39" i="4"/>
  <c r="Z43" i="4" s="1"/>
  <c r="F39" i="4"/>
  <c r="E39" i="4"/>
  <c r="J38" i="4"/>
  <c r="I38" i="4"/>
  <c r="H38" i="4"/>
  <c r="G38" i="4"/>
  <c r="F38" i="4"/>
  <c r="E38" i="4"/>
  <c r="AR36" i="4"/>
  <c r="AZ36" i="4" s="1"/>
  <c r="AQ36" i="4"/>
  <c r="AP36" i="4"/>
  <c r="AO36" i="4"/>
  <c r="AN36" i="4"/>
  <c r="AM36" i="4"/>
  <c r="AL36" i="4"/>
  <c r="AK36" i="4"/>
  <c r="AR35" i="4"/>
  <c r="AZ35" i="4" s="1"/>
  <c r="AQ35" i="4"/>
  <c r="AP35" i="4"/>
  <c r="AO35" i="4"/>
  <c r="AN35" i="4"/>
  <c r="AM35" i="4"/>
  <c r="AL35" i="4"/>
  <c r="AK35" i="4"/>
  <c r="AR34" i="4"/>
  <c r="AZ34" i="4" s="1"/>
  <c r="AQ34" i="4"/>
  <c r="AP34" i="4"/>
  <c r="AO34" i="4"/>
  <c r="AN34" i="4"/>
  <c r="AM34" i="4"/>
  <c r="AL34" i="4"/>
  <c r="AK34" i="4"/>
  <c r="AR33" i="4"/>
  <c r="AZ33" i="4" s="1"/>
  <c r="AQ33" i="4"/>
  <c r="AP33" i="4"/>
  <c r="AO33" i="4"/>
  <c r="AN33" i="4"/>
  <c r="AM33" i="4"/>
  <c r="AL33" i="4"/>
  <c r="AK33" i="4"/>
  <c r="AR32" i="4"/>
  <c r="AZ32" i="4" s="1"/>
  <c r="AQ32" i="4"/>
  <c r="AP32" i="4"/>
  <c r="AO32" i="4"/>
  <c r="AN32" i="4"/>
  <c r="AM32" i="4"/>
  <c r="AL32" i="4"/>
  <c r="AK32" i="4"/>
  <c r="AR31" i="4"/>
  <c r="AZ31" i="4" s="1"/>
  <c r="AQ31" i="4"/>
  <c r="AP31" i="4"/>
  <c r="AO31" i="4"/>
  <c r="AN31" i="4"/>
  <c r="AM31" i="4"/>
  <c r="AL31" i="4"/>
  <c r="AK31" i="4"/>
  <c r="AR30" i="4"/>
  <c r="AZ30" i="4" s="1"/>
  <c r="AQ30" i="4"/>
  <c r="AP30" i="4"/>
  <c r="AO30" i="4"/>
  <c r="AN30" i="4"/>
  <c r="AM30" i="4"/>
  <c r="AL30" i="4"/>
  <c r="AK30" i="4"/>
  <c r="AR29" i="4"/>
  <c r="AZ29" i="4" s="1"/>
  <c r="AQ29" i="4"/>
  <c r="AP29" i="4"/>
  <c r="AO29" i="4"/>
  <c r="AN29" i="4"/>
  <c r="AM29" i="4"/>
  <c r="AL29" i="4"/>
  <c r="AK29" i="4"/>
  <c r="AR28" i="4"/>
  <c r="AZ28" i="4" s="1"/>
  <c r="AQ28" i="4"/>
  <c r="AP28" i="4"/>
  <c r="AO28" i="4"/>
  <c r="AN28" i="4"/>
  <c r="AM28" i="4"/>
  <c r="AL28" i="4"/>
  <c r="AK28" i="4"/>
  <c r="AR27" i="4"/>
  <c r="AZ27" i="4" s="1"/>
  <c r="AQ27" i="4"/>
  <c r="AP27" i="4"/>
  <c r="AO27" i="4"/>
  <c r="AN27" i="4"/>
  <c r="AM27" i="4"/>
  <c r="AL27" i="4"/>
  <c r="AK27" i="4"/>
  <c r="AR26" i="4"/>
  <c r="AZ26" i="4" s="1"/>
  <c r="AQ26" i="4"/>
  <c r="AP26" i="4"/>
  <c r="AO26" i="4"/>
  <c r="AN26" i="4"/>
  <c r="AM26" i="4"/>
  <c r="AL26" i="4"/>
  <c r="AK26" i="4"/>
  <c r="AR25" i="4"/>
  <c r="AZ25" i="4" s="1"/>
  <c r="AQ25" i="4"/>
  <c r="AP25" i="4"/>
  <c r="AO25" i="4"/>
  <c r="AN25" i="4"/>
  <c r="AM25" i="4"/>
  <c r="AL25" i="4"/>
  <c r="AK25" i="4"/>
  <c r="AR24" i="4"/>
  <c r="AZ24" i="4" s="1"/>
  <c r="AQ24" i="4"/>
  <c r="AP24" i="4"/>
  <c r="AO24" i="4"/>
  <c r="AN24" i="4"/>
  <c r="AM24" i="4"/>
  <c r="AL24" i="4"/>
  <c r="AK24" i="4"/>
  <c r="M17" i="4"/>
  <c r="L17" i="4"/>
  <c r="K17" i="4"/>
  <c r="J17" i="4"/>
  <c r="I17" i="4"/>
  <c r="H17" i="4"/>
  <c r="G17" i="4"/>
  <c r="F17" i="4"/>
  <c r="E17" i="4"/>
  <c r="M16" i="4"/>
  <c r="K16" i="4"/>
  <c r="J16" i="4"/>
  <c r="I16" i="4"/>
  <c r="H16" i="4"/>
  <c r="G16" i="4"/>
  <c r="F16" i="4"/>
  <c r="E16" i="4"/>
  <c r="L15" i="4"/>
  <c r="K15" i="4"/>
  <c r="J15" i="4"/>
  <c r="I15" i="4"/>
  <c r="H15" i="4"/>
  <c r="G15" i="4"/>
  <c r="F15" i="4"/>
  <c r="E15" i="4"/>
  <c r="AR13" i="4"/>
  <c r="AZ13" i="4" s="1"/>
  <c r="AQ13" i="4"/>
  <c r="AP13" i="4"/>
  <c r="AO13" i="4"/>
  <c r="AN13" i="4"/>
  <c r="AM13" i="4"/>
  <c r="AL13" i="4"/>
  <c r="AK13" i="4"/>
  <c r="AR12" i="4"/>
  <c r="AZ12" i="4" s="1"/>
  <c r="AQ12" i="4"/>
  <c r="AP12" i="4"/>
  <c r="AO12" i="4"/>
  <c r="AN12" i="4"/>
  <c r="AM12" i="4"/>
  <c r="AL12" i="4"/>
  <c r="AK12" i="4"/>
  <c r="AR11" i="4"/>
  <c r="AZ11" i="4" s="1"/>
  <c r="AQ11" i="4"/>
  <c r="AP11" i="4"/>
  <c r="AO11" i="4"/>
  <c r="AN11" i="4"/>
  <c r="AM11" i="4"/>
  <c r="AL11" i="4"/>
  <c r="AK11" i="4"/>
  <c r="AR10" i="4"/>
  <c r="AZ10" i="4" s="1"/>
  <c r="AQ10" i="4"/>
  <c r="AP10" i="4"/>
  <c r="AO10" i="4"/>
  <c r="AN10" i="4"/>
  <c r="AM10" i="4"/>
  <c r="AL10" i="4"/>
  <c r="AK10" i="4"/>
  <c r="AR9" i="4"/>
  <c r="AZ9" i="4" s="1"/>
  <c r="AQ9" i="4"/>
  <c r="AP9" i="4"/>
  <c r="AO9" i="4"/>
  <c r="AN9" i="4"/>
  <c r="AM9" i="4"/>
  <c r="AL9" i="4"/>
  <c r="AK9" i="4"/>
  <c r="AR8" i="4"/>
  <c r="AZ8" i="4" s="1"/>
  <c r="AQ8" i="4"/>
  <c r="AP8" i="4"/>
  <c r="AO8" i="4"/>
  <c r="AN8" i="4"/>
  <c r="AM8" i="4"/>
  <c r="AL8" i="4"/>
  <c r="AK8" i="4"/>
  <c r="AR7" i="4"/>
  <c r="AQ7" i="4"/>
  <c r="AP7" i="4"/>
  <c r="AO7" i="4"/>
  <c r="AN7" i="4"/>
  <c r="AM7" i="4"/>
  <c r="AL7" i="4"/>
  <c r="AK7" i="4"/>
  <c r="AR6" i="4"/>
  <c r="AQ6" i="4"/>
  <c r="AP6" i="4"/>
  <c r="AO6" i="4"/>
  <c r="AN6" i="4"/>
  <c r="AM6" i="4"/>
  <c r="AL6" i="4"/>
  <c r="AK6" i="4"/>
  <c r="AR5" i="4"/>
  <c r="AQ5" i="4"/>
  <c r="AP5" i="4"/>
  <c r="AO5" i="4"/>
  <c r="AN5" i="4"/>
  <c r="AM5" i="4"/>
  <c r="AL5" i="4"/>
  <c r="M162" i="2"/>
  <c r="M159" i="2"/>
  <c r="M109" i="2"/>
  <c r="L109" i="2"/>
  <c r="J109" i="2"/>
  <c r="H109" i="2"/>
  <c r="F109" i="2"/>
  <c r="E109" i="2"/>
  <c r="K109" i="2"/>
  <c r="I109" i="2"/>
  <c r="G109" i="2"/>
  <c r="C109" i="2"/>
  <c r="H153" i="2"/>
  <c r="I153" i="2"/>
  <c r="J153" i="2"/>
  <c r="K153" i="2"/>
  <c r="L153" i="2"/>
  <c r="M153" i="2"/>
  <c r="H154" i="2"/>
  <c r="I154" i="2"/>
  <c r="J154" i="2"/>
  <c r="K154" i="2"/>
  <c r="L154" i="2"/>
  <c r="M154" i="2"/>
  <c r="H155" i="2"/>
  <c r="I155" i="2"/>
  <c r="J155" i="2"/>
  <c r="K155" i="2"/>
  <c r="L155" i="2"/>
  <c r="M155" i="2"/>
  <c r="M152" i="2"/>
  <c r="L152" i="2"/>
  <c r="K152" i="2"/>
  <c r="J152" i="2"/>
  <c r="I152" i="2"/>
  <c r="H152" i="2"/>
  <c r="D113" i="2"/>
  <c r="C113" i="2"/>
  <c r="E113" i="2"/>
  <c r="O207" i="4" l="1"/>
  <c r="AB207" i="4"/>
  <c r="AA207" i="4"/>
  <c r="Z207" i="4"/>
  <c r="K184" i="4"/>
  <c r="AB183" i="4"/>
  <c r="Z183" i="4"/>
  <c r="AB184" i="4"/>
  <c r="AA183" i="4"/>
  <c r="Z184" i="4"/>
  <c r="AA184" i="4"/>
  <c r="Y184" i="4"/>
  <c r="Y183" i="4"/>
  <c r="Y195" i="4" s="1"/>
  <c r="X183" i="4"/>
  <c r="X195" i="4" s="1"/>
  <c r="M184" i="4"/>
  <c r="O184" i="4"/>
  <c r="BW6" i="4"/>
  <c r="BV6" i="4"/>
  <c r="BW5" i="4"/>
  <c r="BV5" i="4"/>
  <c r="BX79" i="4"/>
  <c r="BW79" i="4"/>
  <c r="BX81" i="4"/>
  <c r="BW81" i="4"/>
  <c r="BX49" i="4"/>
  <c r="BW49" i="4"/>
  <c r="BU51" i="4"/>
  <c r="W71" i="4"/>
  <c r="Z71" i="4"/>
  <c r="Y71" i="4"/>
  <c r="BX77" i="4"/>
  <c r="BW77" i="4"/>
  <c r="Z21" i="4"/>
  <c r="Y21" i="4"/>
  <c r="BX53" i="4"/>
  <c r="BW53" i="4"/>
  <c r="Z72" i="4"/>
  <c r="Y72" i="4"/>
  <c r="X72" i="4"/>
  <c r="W72" i="4"/>
  <c r="BX78" i="4"/>
  <c r="BW78" i="4"/>
  <c r="BX80" i="4"/>
  <c r="BW80" i="4"/>
  <c r="BV52" i="4"/>
  <c r="Y19" i="4"/>
  <c r="Z19" i="4"/>
  <c r="Z20" i="4"/>
  <c r="Y20" i="4"/>
  <c r="Z42" i="4"/>
  <c r="X42" i="4"/>
  <c r="Y42" i="4"/>
  <c r="W42" i="4"/>
  <c r="BX47" i="4"/>
  <c r="BW47" i="4"/>
  <c r="BV50" i="4"/>
  <c r="BX50" i="4"/>
  <c r="BW50" i="4"/>
  <c r="BU5" i="4"/>
  <c r="BS7" i="4"/>
  <c r="BI5" i="4"/>
  <c r="AH111" i="4"/>
  <c r="AH113" i="4"/>
  <c r="AH115" i="4"/>
  <c r="AH110" i="4"/>
  <c r="AH112" i="4"/>
  <c r="AH114" i="4"/>
  <c r="BU6" i="4"/>
  <c r="BV47" i="4"/>
  <c r="BT47" i="4"/>
  <c r="AZ6" i="4"/>
  <c r="BT6" i="4"/>
  <c r="AZ107" i="4"/>
  <c r="BU100" i="4"/>
  <c r="AZ5" i="4"/>
  <c r="BT7" i="4"/>
  <c r="AZ7" i="4"/>
  <c r="BT5" i="4"/>
  <c r="BS6" i="4"/>
  <c r="BS5" i="4"/>
  <c r="BT79" i="4"/>
  <c r="BT53" i="4"/>
  <c r="AZ53" i="4"/>
  <c r="BU53" i="4"/>
  <c r="BT52" i="4"/>
  <c r="BW52" i="4"/>
  <c r="AZ61" i="4"/>
  <c r="BU52" i="4"/>
  <c r="BT48" i="4"/>
  <c r="BW48" i="4"/>
  <c r="AZ63" i="4"/>
  <c r="BU48" i="4"/>
  <c r="N183" i="4"/>
  <c r="N195" i="4" s="1"/>
  <c r="S184" i="4"/>
  <c r="P184" i="4"/>
  <c r="Q184" i="4"/>
  <c r="R184" i="4"/>
  <c r="X184" i="4"/>
  <c r="W184" i="4"/>
  <c r="V184" i="4"/>
  <c r="U184" i="4"/>
  <c r="T184" i="4"/>
  <c r="BT78" i="4"/>
  <c r="BT80" i="4"/>
  <c r="L184" i="4"/>
  <c r="J207" i="4"/>
  <c r="BT49" i="4"/>
  <c r="AZ50" i="4"/>
  <c r="BU49" i="4"/>
  <c r="BT51" i="4"/>
  <c r="BW51" i="4"/>
  <c r="AZ52" i="4"/>
  <c r="AZ77" i="4"/>
  <c r="BU77" i="4"/>
  <c r="AZ79" i="4"/>
  <c r="BU79" i="4"/>
  <c r="AZ81" i="4"/>
  <c r="BU81" i="4"/>
  <c r="AZ102" i="4"/>
  <c r="AZ104" i="4"/>
  <c r="AZ106" i="4"/>
  <c r="I207" i="4"/>
  <c r="M207" i="4"/>
  <c r="BV81" i="4"/>
  <c r="BV51" i="4"/>
  <c r="J184" i="4"/>
  <c r="J183" i="4"/>
  <c r="J195" i="4" s="1"/>
  <c r="P207" i="4"/>
  <c r="Q207" i="4"/>
  <c r="R207" i="4"/>
  <c r="N207" i="4"/>
  <c r="S207" i="4"/>
  <c r="U207" i="4"/>
  <c r="W207" i="4"/>
  <c r="V207" i="4"/>
  <c r="X207" i="4"/>
  <c r="T207" i="4"/>
  <c r="Y207" i="4"/>
  <c r="BT77" i="4"/>
  <c r="BT81" i="4"/>
  <c r="L207" i="4"/>
  <c r="BV78" i="4"/>
  <c r="BV48" i="4"/>
  <c r="BV80" i="4"/>
  <c r="BV53" i="4"/>
  <c r="N184" i="4"/>
  <c r="AZ49" i="4"/>
  <c r="BU47" i="4"/>
  <c r="BT50" i="4"/>
  <c r="AZ51" i="4"/>
  <c r="BU50" i="4"/>
  <c r="AZ78" i="4"/>
  <c r="BU78" i="4"/>
  <c r="AZ80" i="4"/>
  <c r="BU80" i="4"/>
  <c r="AZ103" i="4"/>
  <c r="AZ105" i="4"/>
  <c r="I183" i="4"/>
  <c r="I195" i="4" s="1"/>
  <c r="I184" i="4"/>
  <c r="M183" i="4"/>
  <c r="M195" i="4" s="1"/>
  <c r="K207" i="4"/>
  <c r="BV77" i="4"/>
  <c r="BV49" i="4"/>
  <c r="BV79" i="4"/>
  <c r="BA24" i="4"/>
  <c r="BI24" i="4"/>
  <c r="BA29" i="4"/>
  <c r="BI29" i="4"/>
  <c r="BA30" i="4"/>
  <c r="BI30" i="4"/>
  <c r="BA34" i="4"/>
  <c r="BI34" i="4"/>
  <c r="BA36" i="4"/>
  <c r="BI36" i="4"/>
  <c r="V42" i="4"/>
  <c r="U42" i="4"/>
  <c r="T42" i="4"/>
  <c r="BA60" i="4"/>
  <c r="BI60" i="4"/>
  <c r="BA62" i="4"/>
  <c r="BI62" i="4"/>
  <c r="BA64" i="4"/>
  <c r="BI64" i="4"/>
  <c r="BA66" i="4"/>
  <c r="BI66" i="4"/>
  <c r="BA28" i="4"/>
  <c r="BI28" i="4"/>
  <c r="BA32" i="4"/>
  <c r="BI32" i="4"/>
  <c r="BA6" i="4"/>
  <c r="BI6" i="4"/>
  <c r="BA9" i="4"/>
  <c r="BI9" i="4"/>
  <c r="BA12" i="4"/>
  <c r="BI12" i="4"/>
  <c r="BA56" i="4"/>
  <c r="BI56" i="4"/>
  <c r="BA80" i="4"/>
  <c r="BI80" i="4"/>
  <c r="BA88" i="4"/>
  <c r="BI88" i="4"/>
  <c r="BA113" i="4"/>
  <c r="BI113" i="4"/>
  <c r="S183" i="4"/>
  <c r="S195" i="4" s="1"/>
  <c r="P183" i="4"/>
  <c r="P195" i="4" s="1"/>
  <c r="U183" i="4"/>
  <c r="U195" i="4" s="1"/>
  <c r="Q183" i="4"/>
  <c r="Q195" i="4" s="1"/>
  <c r="R183" i="4"/>
  <c r="R195" i="4" s="1"/>
  <c r="T183" i="4"/>
  <c r="T195" i="4" s="1"/>
  <c r="W183" i="4"/>
  <c r="W195" i="4" s="1"/>
  <c r="V183" i="4"/>
  <c r="V195" i="4" s="1"/>
  <c r="BA25" i="4"/>
  <c r="BI25" i="4"/>
  <c r="BA7" i="4"/>
  <c r="BI7" i="4"/>
  <c r="BA10" i="4"/>
  <c r="BI10" i="4"/>
  <c r="BA13" i="4"/>
  <c r="BI13" i="4"/>
  <c r="X20" i="4"/>
  <c r="W20" i="4"/>
  <c r="V20" i="4"/>
  <c r="U20" i="4"/>
  <c r="T20" i="4"/>
  <c r="S20" i="4"/>
  <c r="R20" i="4"/>
  <c r="V44" i="4"/>
  <c r="T44" i="4"/>
  <c r="X44" i="4"/>
  <c r="Y44" i="4"/>
  <c r="W44" i="4"/>
  <c r="U44" i="4"/>
  <c r="BA49" i="4"/>
  <c r="BI49" i="4"/>
  <c r="BA51" i="4"/>
  <c r="BI51" i="4"/>
  <c r="BA54" i="4"/>
  <c r="BI54" i="4"/>
  <c r="U72" i="4"/>
  <c r="T72" i="4"/>
  <c r="V72" i="4"/>
  <c r="BA78" i="4"/>
  <c r="BI78" i="4"/>
  <c r="BA82" i="4"/>
  <c r="BI82" i="4"/>
  <c r="Y97" i="4"/>
  <c r="X97" i="4"/>
  <c r="T97" i="4"/>
  <c r="U97" i="4"/>
  <c r="V97" i="4"/>
  <c r="W97" i="4"/>
  <c r="BA109" i="4"/>
  <c r="BI109" i="4"/>
  <c r="BA53" i="4"/>
  <c r="BI53" i="4"/>
  <c r="BA61" i="4"/>
  <c r="BI61" i="4"/>
  <c r="BA63" i="4"/>
  <c r="BI63" i="4"/>
  <c r="BA75" i="4"/>
  <c r="BI75" i="4"/>
  <c r="BA26" i="4"/>
  <c r="BI26" i="4"/>
  <c r="BA27" i="4"/>
  <c r="BI27" i="4"/>
  <c r="BA31" i="4"/>
  <c r="BI31" i="4"/>
  <c r="BA33" i="4"/>
  <c r="BI33" i="4"/>
  <c r="BA35" i="4"/>
  <c r="BI35" i="4"/>
  <c r="BA5" i="4"/>
  <c r="BA8" i="4"/>
  <c r="BI8" i="4"/>
  <c r="BA11" i="4"/>
  <c r="BI11" i="4"/>
  <c r="V19" i="4"/>
  <c r="R19" i="4"/>
  <c r="U19" i="4"/>
  <c r="X19" i="4"/>
  <c r="T19" i="4"/>
  <c r="S19" i="4"/>
  <c r="W19" i="4"/>
  <c r="V21" i="4"/>
  <c r="U21" i="4"/>
  <c r="T21" i="4"/>
  <c r="W21" i="4"/>
  <c r="X21" i="4"/>
  <c r="BA59" i="4"/>
  <c r="BI59" i="4"/>
  <c r="BA76" i="4"/>
  <c r="BI76" i="4"/>
  <c r="BA84" i="4"/>
  <c r="BI84" i="4"/>
  <c r="BA86" i="4"/>
  <c r="BI86" i="4"/>
  <c r="T95" i="4"/>
  <c r="U95" i="4"/>
  <c r="X95" i="4"/>
  <c r="V95" i="4"/>
  <c r="Y95" i="4"/>
  <c r="W95" i="4"/>
  <c r="BA101" i="4"/>
  <c r="BI101" i="4"/>
  <c r="BA103" i="4"/>
  <c r="BI103" i="4"/>
  <c r="BA105" i="4"/>
  <c r="BI105" i="4"/>
  <c r="BA107" i="4"/>
  <c r="BI107" i="4"/>
  <c r="BA111" i="4"/>
  <c r="BI111" i="4"/>
  <c r="BA115" i="4"/>
  <c r="BI115" i="4"/>
  <c r="V119" i="4"/>
  <c r="W119" i="4"/>
  <c r="X119" i="4"/>
  <c r="U119" i="4"/>
  <c r="Y119" i="4"/>
  <c r="T119" i="4"/>
  <c r="V123" i="4"/>
  <c r="W123" i="4"/>
  <c r="T123" i="4"/>
  <c r="X123" i="4"/>
  <c r="U123" i="4"/>
  <c r="Y123" i="4"/>
  <c r="U43" i="4"/>
  <c r="X43" i="4"/>
  <c r="Y43" i="4"/>
  <c r="W43" i="4"/>
  <c r="V43" i="4"/>
  <c r="T43" i="4"/>
  <c r="BA48" i="4"/>
  <c r="BI48" i="4"/>
  <c r="BA58" i="4"/>
  <c r="BI58" i="4"/>
  <c r="BA65" i="4"/>
  <c r="BI65" i="4"/>
  <c r="U71" i="4"/>
  <c r="T71" i="4"/>
  <c r="X71" i="4"/>
  <c r="V71" i="4"/>
  <c r="BA47" i="4"/>
  <c r="BI47" i="4"/>
  <c r="BA50" i="4"/>
  <c r="BI50" i="4"/>
  <c r="BA52" i="4"/>
  <c r="BI52" i="4"/>
  <c r="BA55" i="4"/>
  <c r="BI55" i="4"/>
  <c r="BA57" i="4"/>
  <c r="BI57" i="4"/>
  <c r="BA77" i="4"/>
  <c r="BI77" i="4"/>
  <c r="BA79" i="4"/>
  <c r="BI79" i="4"/>
  <c r="BA81" i="4"/>
  <c r="BI81" i="4"/>
  <c r="BA83" i="4"/>
  <c r="BI83" i="4"/>
  <c r="BA85" i="4"/>
  <c r="BI85" i="4"/>
  <c r="BA87" i="4"/>
  <c r="BI87" i="4"/>
  <c r="BA89" i="4"/>
  <c r="BI89" i="4"/>
  <c r="Y96" i="4"/>
  <c r="U96" i="4"/>
  <c r="V96" i="4"/>
  <c r="T96" i="4"/>
  <c r="W96" i="4"/>
  <c r="X96" i="4"/>
  <c r="BA100" i="4"/>
  <c r="BI100" i="4"/>
  <c r="BA102" i="4"/>
  <c r="BI102" i="4"/>
  <c r="BA104" i="4"/>
  <c r="BI104" i="4"/>
  <c r="BA106" i="4"/>
  <c r="BI106" i="4"/>
  <c r="BA108" i="4"/>
  <c r="BI108" i="4"/>
  <c r="BA110" i="4"/>
  <c r="BI110" i="4"/>
  <c r="BA112" i="4"/>
  <c r="BI112" i="4"/>
  <c r="BA114" i="4"/>
  <c r="BI114" i="4"/>
  <c r="Y121" i="4"/>
  <c r="X121" i="4"/>
  <c r="T121" i="4"/>
  <c r="U121" i="4"/>
  <c r="W121" i="4"/>
  <c r="V121" i="4"/>
  <c r="L183" i="4"/>
  <c r="L195" i="4" s="1"/>
  <c r="O183" i="4"/>
  <c r="O195" i="4" s="1"/>
  <c r="K183" i="4"/>
  <c r="K195" i="4" s="1"/>
  <c r="M21" i="4"/>
  <c r="L19" i="4"/>
  <c r="M20" i="4"/>
  <c r="M43" i="4"/>
  <c r="M95" i="4"/>
  <c r="K20" i="4"/>
  <c r="O42" i="4"/>
  <c r="S42" i="4"/>
  <c r="M42" i="4"/>
  <c r="N42" i="4"/>
  <c r="P42" i="4"/>
  <c r="Q42" i="4"/>
  <c r="R42" i="4"/>
  <c r="D96" i="4"/>
  <c r="R96" i="4"/>
  <c r="N96" i="4"/>
  <c r="Q96" i="4"/>
  <c r="P96" i="4"/>
  <c r="O96" i="4"/>
  <c r="S96" i="4"/>
  <c r="D121" i="4"/>
  <c r="P121" i="4"/>
  <c r="S121" i="4"/>
  <c r="Q121" i="4"/>
  <c r="N121" i="4"/>
  <c r="O121" i="4"/>
  <c r="R121" i="4"/>
  <c r="M44" i="4"/>
  <c r="P19" i="4"/>
  <c r="O19" i="4"/>
  <c r="Q19" i="4"/>
  <c r="N19" i="4"/>
  <c r="M19" i="4"/>
  <c r="D72" i="4"/>
  <c r="R72" i="4"/>
  <c r="N72" i="4"/>
  <c r="Q72" i="4"/>
  <c r="M72" i="4"/>
  <c r="S72" i="4"/>
  <c r="P72" i="4"/>
  <c r="O72" i="4"/>
  <c r="D95" i="4"/>
  <c r="P95" i="4"/>
  <c r="Q95" i="4"/>
  <c r="R95" i="4"/>
  <c r="S95" i="4"/>
  <c r="N95" i="4"/>
  <c r="O95" i="4"/>
  <c r="D97" i="4"/>
  <c r="P97" i="4"/>
  <c r="O97" i="4"/>
  <c r="S97" i="4"/>
  <c r="R97" i="4"/>
  <c r="N97" i="4"/>
  <c r="Q97" i="4"/>
  <c r="D119" i="4"/>
  <c r="R119" i="4"/>
  <c r="N119" i="4"/>
  <c r="M119" i="4"/>
  <c r="Q119" i="4"/>
  <c r="S119" i="4"/>
  <c r="P119" i="4"/>
  <c r="O119" i="4"/>
  <c r="D123" i="4"/>
  <c r="Q123" i="4"/>
  <c r="P123" i="4"/>
  <c r="N123" i="4"/>
  <c r="S123" i="4"/>
  <c r="R123" i="4"/>
  <c r="O123" i="4"/>
  <c r="G20" i="4"/>
  <c r="L20" i="4"/>
  <c r="N20" i="4"/>
  <c r="Q20" i="4"/>
  <c r="O20" i="4"/>
  <c r="P20" i="4"/>
  <c r="G21" i="4"/>
  <c r="N21" i="4"/>
  <c r="S21" i="4"/>
  <c r="O21" i="4"/>
  <c r="P21" i="4"/>
  <c r="Q21" i="4"/>
  <c r="R21" i="4"/>
  <c r="G44" i="4"/>
  <c r="S44" i="4"/>
  <c r="O44" i="4"/>
  <c r="R44" i="4"/>
  <c r="N44" i="4"/>
  <c r="P44" i="4"/>
  <c r="Q44" i="4"/>
  <c r="G43" i="4"/>
  <c r="Q43" i="4"/>
  <c r="S43" i="4"/>
  <c r="P43" i="4"/>
  <c r="N43" i="4"/>
  <c r="R43" i="4"/>
  <c r="O43" i="4"/>
  <c r="D71" i="4"/>
  <c r="Q71" i="4"/>
  <c r="M71" i="4"/>
  <c r="N71" i="4"/>
  <c r="O71" i="4"/>
  <c r="S71" i="4"/>
  <c r="P71" i="4"/>
  <c r="R71" i="4"/>
  <c r="M96" i="4"/>
  <c r="M121" i="4"/>
  <c r="G95" i="4"/>
  <c r="K95" i="4"/>
  <c r="J43" i="4"/>
  <c r="G97" i="4"/>
  <c r="I42" i="4"/>
  <c r="G71" i="4"/>
  <c r="K71" i="4"/>
  <c r="K97" i="4"/>
  <c r="G121" i="4"/>
  <c r="L119" i="4"/>
  <c r="H19" i="4"/>
  <c r="E71" i="4"/>
  <c r="E95" i="4"/>
  <c r="E97" i="4"/>
  <c r="I97" i="4"/>
  <c r="F71" i="4"/>
  <c r="J71" i="4"/>
  <c r="G119" i="4"/>
  <c r="K119" i="4"/>
  <c r="K44" i="4"/>
  <c r="I71" i="4"/>
  <c r="I95" i="4"/>
  <c r="M97" i="4"/>
  <c r="F119" i="4"/>
  <c r="J119" i="4"/>
  <c r="K121" i="4"/>
  <c r="K21" i="4"/>
  <c r="H44" i="4"/>
  <c r="E121" i="4"/>
  <c r="I121" i="4"/>
  <c r="H42" i="4"/>
  <c r="L42" i="4"/>
  <c r="H96" i="4"/>
  <c r="L96" i="4"/>
  <c r="K42" i="4"/>
  <c r="I19" i="4"/>
  <c r="K19" i="4"/>
  <c r="J20" i="4"/>
  <c r="L44" i="4"/>
  <c r="E119" i="4"/>
  <c r="I119" i="4"/>
  <c r="H21" i="4"/>
  <c r="L21" i="4"/>
  <c r="E96" i="4"/>
  <c r="I96" i="4"/>
  <c r="H119" i="4"/>
  <c r="G19" i="4"/>
  <c r="K43" i="4"/>
  <c r="G42" i="4"/>
  <c r="E72" i="4"/>
  <c r="I72" i="4"/>
  <c r="L72" i="4"/>
  <c r="J42" i="4"/>
  <c r="K72" i="4"/>
  <c r="G96" i="4"/>
  <c r="K96" i="4"/>
  <c r="H123" i="4"/>
  <c r="L123" i="4"/>
  <c r="H72" i="4"/>
  <c r="J19" i="4"/>
  <c r="I20" i="4"/>
  <c r="I43" i="4"/>
  <c r="G72" i="4"/>
  <c r="H20" i="4"/>
  <c r="H43" i="4"/>
  <c r="L43" i="4"/>
  <c r="H71" i="4"/>
  <c r="L71" i="4"/>
  <c r="F72" i="4"/>
  <c r="J72" i="4"/>
  <c r="H95" i="4"/>
  <c r="L95" i="4"/>
  <c r="F96" i="4"/>
  <c r="J96" i="4"/>
  <c r="H97" i="4"/>
  <c r="L97" i="4"/>
  <c r="H121" i="4"/>
  <c r="L121" i="4"/>
  <c r="G123" i="4"/>
  <c r="K123" i="4"/>
  <c r="F123" i="4"/>
  <c r="J123" i="4"/>
  <c r="F95" i="4"/>
  <c r="J95" i="4"/>
  <c r="F97" i="4"/>
  <c r="J97" i="4"/>
  <c r="F121" i="4"/>
  <c r="J121" i="4"/>
  <c r="E123" i="4"/>
  <c r="I123" i="4"/>
  <c r="M123" i="4"/>
  <c r="J21" i="4"/>
  <c r="J44" i="4"/>
  <c r="I21" i="4"/>
  <c r="I44" i="4"/>
  <c r="M86" i="2"/>
  <c r="L86" i="2"/>
  <c r="E86" i="2"/>
  <c r="E85" i="2"/>
  <c r="E84" i="2"/>
  <c r="H14" i="2"/>
  <c r="F14" i="2"/>
  <c r="P95" i="2"/>
  <c r="R92" i="2"/>
  <c r="S92" i="2"/>
  <c r="T92" i="2"/>
  <c r="U92" i="2"/>
  <c r="V92" i="2"/>
  <c r="W92" i="2"/>
  <c r="X92" i="2"/>
  <c r="Y92" i="2"/>
  <c r="R93" i="2"/>
  <c r="S93" i="2"/>
  <c r="T93" i="2"/>
  <c r="U93" i="2"/>
  <c r="V93" i="2"/>
  <c r="W93" i="2"/>
  <c r="X93" i="2"/>
  <c r="Y93" i="2"/>
  <c r="R94" i="2"/>
  <c r="S94" i="2"/>
  <c r="T94" i="2"/>
  <c r="U94" i="2"/>
  <c r="V94" i="2"/>
  <c r="W94" i="2"/>
  <c r="X94" i="2"/>
  <c r="Y94" i="2"/>
  <c r="R95" i="2"/>
  <c r="S95" i="2"/>
  <c r="T95" i="2"/>
  <c r="U95" i="2"/>
  <c r="V95" i="2"/>
  <c r="W95" i="2"/>
  <c r="X95" i="2"/>
  <c r="Y95" i="2"/>
  <c r="R96" i="2"/>
  <c r="S96" i="2"/>
  <c r="T96" i="2"/>
  <c r="U96" i="2"/>
  <c r="V96" i="2"/>
  <c r="W96" i="2"/>
  <c r="X96" i="2"/>
  <c r="Y96" i="2"/>
  <c r="R97" i="2"/>
  <c r="S97" i="2"/>
  <c r="T97" i="2"/>
  <c r="U97" i="2"/>
  <c r="V97" i="2"/>
  <c r="W97" i="2"/>
  <c r="X97" i="2"/>
  <c r="Y97" i="2"/>
  <c r="R98" i="2"/>
  <c r="S98" i="2"/>
  <c r="T98" i="2"/>
  <c r="U98" i="2"/>
  <c r="V98" i="2"/>
  <c r="W98" i="2"/>
  <c r="X98" i="2"/>
  <c r="Y98" i="2"/>
  <c r="R99" i="2"/>
  <c r="S99" i="2"/>
  <c r="T99" i="2"/>
  <c r="U99" i="2"/>
  <c r="V99" i="2"/>
  <c r="W99" i="2"/>
  <c r="X99" i="2"/>
  <c r="Y99" i="2"/>
  <c r="R100" i="2"/>
  <c r="S100" i="2"/>
  <c r="T100" i="2"/>
  <c r="U100" i="2"/>
  <c r="V100" i="2"/>
  <c r="W100" i="2"/>
  <c r="X100" i="2"/>
  <c r="Y100" i="2"/>
  <c r="R101" i="2"/>
  <c r="S101" i="2"/>
  <c r="T101" i="2"/>
  <c r="U101" i="2"/>
  <c r="V101" i="2"/>
  <c r="W101" i="2"/>
  <c r="X101" i="2"/>
  <c r="Y101" i="2"/>
  <c r="R102" i="2"/>
  <c r="S102" i="2"/>
  <c r="T102" i="2"/>
  <c r="U102" i="2"/>
  <c r="V102" i="2"/>
  <c r="W102" i="2"/>
  <c r="X102" i="2"/>
  <c r="Y102" i="2"/>
  <c r="R103" i="2"/>
  <c r="S103" i="2"/>
  <c r="T103" i="2"/>
  <c r="U103" i="2"/>
  <c r="V103" i="2"/>
  <c r="W103" i="2"/>
  <c r="X103" i="2"/>
  <c r="Y103" i="2"/>
  <c r="R104" i="2"/>
  <c r="S104" i="2"/>
  <c r="T104" i="2"/>
  <c r="U104" i="2"/>
  <c r="V104" i="2"/>
  <c r="W104" i="2"/>
  <c r="X104" i="2"/>
  <c r="Y104" i="2"/>
  <c r="R105" i="2"/>
  <c r="S105" i="2"/>
  <c r="T105" i="2"/>
  <c r="U105" i="2"/>
  <c r="V105" i="2"/>
  <c r="W105" i="2"/>
  <c r="X105" i="2"/>
  <c r="Y105" i="2"/>
  <c r="R106" i="2"/>
  <c r="S106" i="2"/>
  <c r="T106" i="2"/>
  <c r="U106" i="2"/>
  <c r="V106" i="2"/>
  <c r="W106" i="2"/>
  <c r="X106" i="2"/>
  <c r="Y106" i="2"/>
  <c r="R91" i="2"/>
  <c r="Y91" i="2"/>
  <c r="X91" i="2"/>
  <c r="W91" i="2"/>
  <c r="V91" i="2"/>
  <c r="U91" i="2"/>
  <c r="T91" i="2"/>
  <c r="S91" i="2"/>
  <c r="S69" i="2"/>
  <c r="T69" i="2"/>
  <c r="U69" i="2"/>
  <c r="V69" i="2"/>
  <c r="W69" i="2"/>
  <c r="X69" i="2"/>
  <c r="Y69" i="2"/>
  <c r="S70" i="2"/>
  <c r="T70" i="2"/>
  <c r="U70" i="2"/>
  <c r="V70" i="2"/>
  <c r="W70" i="2"/>
  <c r="X70" i="2"/>
  <c r="Y70" i="2"/>
  <c r="S71" i="2"/>
  <c r="T71" i="2"/>
  <c r="U71" i="2"/>
  <c r="V71" i="2"/>
  <c r="W71" i="2"/>
  <c r="X71" i="2"/>
  <c r="Y71" i="2"/>
  <c r="S72" i="2"/>
  <c r="T72" i="2"/>
  <c r="U72" i="2"/>
  <c r="V72" i="2"/>
  <c r="W72" i="2"/>
  <c r="X72" i="2"/>
  <c r="Y72" i="2"/>
  <c r="S73" i="2"/>
  <c r="T73" i="2"/>
  <c r="U73" i="2"/>
  <c r="V73" i="2"/>
  <c r="W73" i="2"/>
  <c r="X73" i="2"/>
  <c r="Y73" i="2"/>
  <c r="S74" i="2"/>
  <c r="T74" i="2"/>
  <c r="U74" i="2"/>
  <c r="V74" i="2"/>
  <c r="W74" i="2"/>
  <c r="X74" i="2"/>
  <c r="Y74" i="2"/>
  <c r="S75" i="2"/>
  <c r="T75" i="2"/>
  <c r="U75" i="2"/>
  <c r="V75" i="2"/>
  <c r="W75" i="2"/>
  <c r="X75" i="2"/>
  <c r="Y75" i="2"/>
  <c r="S76" i="2"/>
  <c r="T76" i="2"/>
  <c r="U76" i="2"/>
  <c r="V76" i="2"/>
  <c r="W76" i="2"/>
  <c r="X76" i="2"/>
  <c r="Y76" i="2"/>
  <c r="S77" i="2"/>
  <c r="T77" i="2"/>
  <c r="U77" i="2"/>
  <c r="V77" i="2"/>
  <c r="W77" i="2"/>
  <c r="X77" i="2"/>
  <c r="Y77" i="2"/>
  <c r="S78" i="2"/>
  <c r="T78" i="2"/>
  <c r="U78" i="2"/>
  <c r="V78" i="2"/>
  <c r="W78" i="2"/>
  <c r="X78" i="2"/>
  <c r="Y78" i="2"/>
  <c r="S79" i="2"/>
  <c r="T79" i="2"/>
  <c r="U79" i="2"/>
  <c r="V79" i="2"/>
  <c r="W79" i="2"/>
  <c r="X79" i="2"/>
  <c r="Y79" i="2"/>
  <c r="S80" i="2"/>
  <c r="T80" i="2"/>
  <c r="U80" i="2"/>
  <c r="V80" i="2"/>
  <c r="W80" i="2"/>
  <c r="X80" i="2"/>
  <c r="Y80" i="2"/>
  <c r="S81" i="2"/>
  <c r="T81" i="2"/>
  <c r="U81" i="2"/>
  <c r="V81" i="2"/>
  <c r="W81" i="2"/>
  <c r="X81" i="2"/>
  <c r="Y81" i="2"/>
  <c r="S82" i="2"/>
  <c r="T82" i="2"/>
  <c r="U82" i="2"/>
  <c r="V82" i="2"/>
  <c r="W82" i="2"/>
  <c r="X82" i="2"/>
  <c r="Y82" i="2"/>
  <c r="Y68" i="2"/>
  <c r="X68" i="2"/>
  <c r="W68" i="2"/>
  <c r="V68" i="2"/>
  <c r="U68" i="2"/>
  <c r="T68" i="2"/>
  <c r="S68" i="2"/>
  <c r="S43" i="2"/>
  <c r="T43" i="2"/>
  <c r="U43" i="2"/>
  <c r="V43" i="2"/>
  <c r="W43" i="2"/>
  <c r="X43" i="2"/>
  <c r="Y43" i="2"/>
  <c r="S44" i="2"/>
  <c r="T44" i="2"/>
  <c r="U44" i="2"/>
  <c r="V44" i="2"/>
  <c r="W44" i="2"/>
  <c r="X44" i="2"/>
  <c r="Y44" i="2"/>
  <c r="S45" i="2"/>
  <c r="T45" i="2"/>
  <c r="U45" i="2"/>
  <c r="V45" i="2"/>
  <c r="W45" i="2"/>
  <c r="X45" i="2"/>
  <c r="Y45" i="2"/>
  <c r="S46" i="2"/>
  <c r="T46" i="2"/>
  <c r="U46" i="2"/>
  <c r="V46" i="2"/>
  <c r="W46" i="2"/>
  <c r="X46" i="2"/>
  <c r="Y46" i="2"/>
  <c r="S47" i="2"/>
  <c r="T47" i="2"/>
  <c r="U47" i="2"/>
  <c r="V47" i="2"/>
  <c r="W47" i="2"/>
  <c r="X47" i="2"/>
  <c r="Y47" i="2"/>
  <c r="S48" i="2"/>
  <c r="T48" i="2"/>
  <c r="U48" i="2"/>
  <c r="V48" i="2"/>
  <c r="W48" i="2"/>
  <c r="X48" i="2"/>
  <c r="Y48" i="2"/>
  <c r="S49" i="2"/>
  <c r="T49" i="2"/>
  <c r="U49" i="2"/>
  <c r="V49" i="2"/>
  <c r="W49" i="2"/>
  <c r="X49" i="2"/>
  <c r="Y49" i="2"/>
  <c r="S50" i="2"/>
  <c r="T50" i="2"/>
  <c r="U50" i="2"/>
  <c r="V50" i="2"/>
  <c r="W50" i="2"/>
  <c r="X50" i="2"/>
  <c r="Y50" i="2"/>
  <c r="S51" i="2"/>
  <c r="T51" i="2"/>
  <c r="U51" i="2"/>
  <c r="V51" i="2"/>
  <c r="W51" i="2"/>
  <c r="X51" i="2"/>
  <c r="Y51" i="2"/>
  <c r="S52" i="2"/>
  <c r="T52" i="2"/>
  <c r="U52" i="2"/>
  <c r="V52" i="2"/>
  <c r="W52" i="2"/>
  <c r="X52" i="2"/>
  <c r="Y52" i="2"/>
  <c r="S53" i="2"/>
  <c r="T53" i="2"/>
  <c r="U53" i="2"/>
  <c r="V53" i="2"/>
  <c r="W53" i="2"/>
  <c r="X53" i="2"/>
  <c r="Y53" i="2"/>
  <c r="S54" i="2"/>
  <c r="T54" i="2"/>
  <c r="U54" i="2"/>
  <c r="V54" i="2"/>
  <c r="W54" i="2"/>
  <c r="X54" i="2"/>
  <c r="Y54" i="2"/>
  <c r="S55" i="2"/>
  <c r="T55" i="2"/>
  <c r="U55" i="2"/>
  <c r="V55" i="2"/>
  <c r="W55" i="2"/>
  <c r="X55" i="2"/>
  <c r="Y55" i="2"/>
  <c r="S56" i="2"/>
  <c r="T56" i="2"/>
  <c r="U56" i="2"/>
  <c r="V56" i="2"/>
  <c r="W56" i="2"/>
  <c r="X56" i="2"/>
  <c r="Y56" i="2"/>
  <c r="S57" i="2"/>
  <c r="T57" i="2"/>
  <c r="U57" i="2"/>
  <c r="V57" i="2"/>
  <c r="W57" i="2"/>
  <c r="X57" i="2"/>
  <c r="Y57" i="2"/>
  <c r="S58" i="2"/>
  <c r="T58" i="2"/>
  <c r="U58" i="2"/>
  <c r="V58" i="2"/>
  <c r="W58" i="2"/>
  <c r="X58" i="2"/>
  <c r="Y58" i="2"/>
  <c r="S59" i="2"/>
  <c r="T59" i="2"/>
  <c r="U59" i="2"/>
  <c r="V59" i="2"/>
  <c r="W59" i="2"/>
  <c r="X59" i="2"/>
  <c r="Y59" i="2"/>
  <c r="S60" i="2"/>
  <c r="T60" i="2"/>
  <c r="U60" i="2"/>
  <c r="V60" i="2"/>
  <c r="W60" i="2"/>
  <c r="X60" i="2"/>
  <c r="Y60" i="2"/>
  <c r="S61" i="2"/>
  <c r="T61" i="2"/>
  <c r="U61" i="2"/>
  <c r="V61" i="2"/>
  <c r="W61" i="2"/>
  <c r="X61" i="2"/>
  <c r="Y61" i="2"/>
  <c r="Y42" i="2"/>
  <c r="X42" i="2"/>
  <c r="W42" i="2"/>
  <c r="V42" i="2"/>
  <c r="U42" i="2"/>
  <c r="T42" i="2"/>
  <c r="S42" i="2"/>
  <c r="S22" i="2"/>
  <c r="T22" i="2"/>
  <c r="U22" i="2"/>
  <c r="V22" i="2"/>
  <c r="W22" i="2"/>
  <c r="X22" i="2"/>
  <c r="Y22" i="2"/>
  <c r="S23" i="2"/>
  <c r="T23" i="2"/>
  <c r="U23" i="2"/>
  <c r="V23" i="2"/>
  <c r="W23" i="2"/>
  <c r="X23" i="2"/>
  <c r="Y23" i="2"/>
  <c r="S24" i="2"/>
  <c r="T24" i="2"/>
  <c r="U24" i="2"/>
  <c r="V24" i="2"/>
  <c r="W24" i="2"/>
  <c r="X24" i="2"/>
  <c r="Y24" i="2"/>
  <c r="S25" i="2"/>
  <c r="T25" i="2"/>
  <c r="U25" i="2"/>
  <c r="V25" i="2"/>
  <c r="W25" i="2"/>
  <c r="X25" i="2"/>
  <c r="Y25" i="2"/>
  <c r="S26" i="2"/>
  <c r="T26" i="2"/>
  <c r="U26" i="2"/>
  <c r="V26" i="2"/>
  <c r="W26" i="2"/>
  <c r="X26" i="2"/>
  <c r="Y26" i="2"/>
  <c r="S27" i="2"/>
  <c r="T27" i="2"/>
  <c r="U27" i="2"/>
  <c r="V27" i="2"/>
  <c r="W27" i="2"/>
  <c r="X27" i="2"/>
  <c r="Y27" i="2"/>
  <c r="S28" i="2"/>
  <c r="T28" i="2"/>
  <c r="U28" i="2"/>
  <c r="V28" i="2"/>
  <c r="W28" i="2"/>
  <c r="X28" i="2"/>
  <c r="Y28" i="2"/>
  <c r="S29" i="2"/>
  <c r="T29" i="2"/>
  <c r="U29" i="2"/>
  <c r="V29" i="2"/>
  <c r="W29" i="2"/>
  <c r="X29" i="2"/>
  <c r="Y29" i="2"/>
  <c r="S30" i="2"/>
  <c r="T30" i="2"/>
  <c r="U30" i="2"/>
  <c r="V30" i="2"/>
  <c r="W30" i="2"/>
  <c r="X30" i="2"/>
  <c r="Y30" i="2"/>
  <c r="S31" i="2"/>
  <c r="T31" i="2"/>
  <c r="U31" i="2"/>
  <c r="V31" i="2"/>
  <c r="W31" i="2"/>
  <c r="X31" i="2"/>
  <c r="Y31" i="2"/>
  <c r="S32" i="2"/>
  <c r="T32" i="2"/>
  <c r="U32" i="2"/>
  <c r="V32" i="2"/>
  <c r="W32" i="2"/>
  <c r="X32" i="2"/>
  <c r="Y32" i="2"/>
  <c r="S33" i="2"/>
  <c r="T33" i="2"/>
  <c r="U33" i="2"/>
  <c r="V33" i="2"/>
  <c r="W33" i="2"/>
  <c r="X33" i="2"/>
  <c r="Y33" i="2"/>
  <c r="Y21" i="2"/>
  <c r="X21" i="2"/>
  <c r="W21" i="2"/>
  <c r="V21" i="2"/>
  <c r="U21" i="2"/>
  <c r="T21" i="2"/>
  <c r="S21" i="2"/>
  <c r="S5" i="2"/>
  <c r="T5" i="2"/>
  <c r="U5" i="2"/>
  <c r="V5" i="2"/>
  <c r="W5" i="2"/>
  <c r="X5" i="2"/>
  <c r="Y5" i="2"/>
  <c r="S6" i="2"/>
  <c r="T6" i="2"/>
  <c r="U6" i="2"/>
  <c r="V6" i="2"/>
  <c r="W6" i="2"/>
  <c r="X6" i="2"/>
  <c r="Y6" i="2"/>
  <c r="S7" i="2"/>
  <c r="T7" i="2"/>
  <c r="U7" i="2"/>
  <c r="V7" i="2"/>
  <c r="W7" i="2"/>
  <c r="X7" i="2"/>
  <c r="Y7" i="2"/>
  <c r="S8" i="2"/>
  <c r="T8" i="2"/>
  <c r="U8" i="2"/>
  <c r="V8" i="2"/>
  <c r="W8" i="2"/>
  <c r="X8" i="2"/>
  <c r="Y8" i="2"/>
  <c r="S9" i="2"/>
  <c r="T9" i="2"/>
  <c r="U9" i="2"/>
  <c r="V9" i="2"/>
  <c r="W9" i="2"/>
  <c r="X9" i="2"/>
  <c r="Y9" i="2"/>
  <c r="S10" i="2"/>
  <c r="T10" i="2"/>
  <c r="U10" i="2"/>
  <c r="V10" i="2"/>
  <c r="W10" i="2"/>
  <c r="X10" i="2"/>
  <c r="Y10" i="2"/>
  <c r="S11" i="2"/>
  <c r="T11" i="2"/>
  <c r="U11" i="2"/>
  <c r="V11" i="2"/>
  <c r="W11" i="2"/>
  <c r="X11" i="2"/>
  <c r="Y11" i="2"/>
  <c r="S12" i="2"/>
  <c r="T12" i="2"/>
  <c r="U12" i="2"/>
  <c r="V12" i="2"/>
  <c r="W12" i="2"/>
  <c r="X12" i="2"/>
  <c r="Y12" i="2"/>
  <c r="Y4" i="2"/>
  <c r="X4" i="2"/>
  <c r="W4" i="2"/>
  <c r="V4" i="2"/>
  <c r="U4" i="2"/>
  <c r="T4" i="2"/>
  <c r="S4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68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42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91" i="2"/>
  <c r="Q68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69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42" i="2"/>
  <c r="R22" i="2"/>
  <c r="R23" i="2"/>
  <c r="R24" i="2"/>
  <c r="R25" i="2"/>
  <c r="R26" i="2"/>
  <c r="R27" i="2"/>
  <c r="R28" i="2"/>
  <c r="R29" i="2"/>
  <c r="R30" i="2"/>
  <c r="R31" i="2"/>
  <c r="R32" i="2"/>
  <c r="R33" i="2"/>
  <c r="R21" i="2"/>
  <c r="R5" i="2"/>
  <c r="R6" i="2"/>
  <c r="R7" i="2"/>
  <c r="R8" i="2"/>
  <c r="R9" i="2"/>
  <c r="R10" i="2"/>
  <c r="R11" i="2"/>
  <c r="R12" i="2"/>
  <c r="R4" i="2"/>
  <c r="P92" i="2" l="1"/>
  <c r="P93" i="2"/>
  <c r="P94" i="2"/>
  <c r="P96" i="2"/>
  <c r="P97" i="2"/>
  <c r="P98" i="2"/>
  <c r="P99" i="2"/>
  <c r="P100" i="2"/>
  <c r="P101" i="2"/>
  <c r="P102" i="2"/>
  <c r="P103" i="2"/>
  <c r="P104" i="2"/>
  <c r="P105" i="2"/>
  <c r="P106" i="2"/>
  <c r="P91" i="2"/>
  <c r="P74" i="2"/>
  <c r="P75" i="2"/>
  <c r="P76" i="2"/>
  <c r="P77" i="2"/>
  <c r="P78" i="2"/>
  <c r="P79" i="2"/>
  <c r="P80" i="2"/>
  <c r="P81" i="2"/>
  <c r="P82" i="2"/>
  <c r="P73" i="2"/>
  <c r="P72" i="2"/>
  <c r="P71" i="2"/>
  <c r="P70" i="2"/>
  <c r="P59" i="2"/>
  <c r="P60" i="2"/>
  <c r="P61" i="2"/>
  <c r="P56" i="2"/>
  <c r="P58" i="2"/>
  <c r="P57" i="2"/>
  <c r="P52" i="2"/>
  <c r="P51" i="2"/>
  <c r="P50" i="2"/>
  <c r="P46" i="2"/>
  <c r="P47" i="2"/>
  <c r="P45" i="2"/>
  <c r="C115" i="2"/>
  <c r="C116" i="2" s="1"/>
  <c r="F112" i="2"/>
  <c r="F113" i="2" s="1"/>
  <c r="L112" i="2"/>
  <c r="L113" i="2" s="1"/>
  <c r="M112" i="2"/>
  <c r="M113" i="2" s="1"/>
  <c r="N112" i="2"/>
  <c r="N113" i="2" s="1"/>
  <c r="O112" i="2"/>
  <c r="O113" i="2" s="1"/>
  <c r="P112" i="2"/>
  <c r="P113" i="2" s="1"/>
  <c r="I115" i="2"/>
  <c r="J115" i="2"/>
  <c r="K115" i="2"/>
  <c r="L115" i="2"/>
  <c r="M115" i="2"/>
  <c r="I117" i="2"/>
  <c r="J117" i="2"/>
  <c r="K117" i="2"/>
  <c r="L117" i="2"/>
  <c r="M117" i="2"/>
  <c r="I119" i="2"/>
  <c r="J119" i="2"/>
  <c r="K119" i="2"/>
  <c r="L119" i="2"/>
  <c r="M119" i="2"/>
  <c r="I84" i="2"/>
  <c r="J84" i="2"/>
  <c r="K84" i="2"/>
  <c r="L84" i="2"/>
  <c r="M84" i="2"/>
  <c r="I85" i="2"/>
  <c r="J85" i="2"/>
  <c r="K85" i="2"/>
  <c r="L85" i="2"/>
  <c r="M85" i="2"/>
  <c r="I86" i="2"/>
  <c r="J86" i="2"/>
  <c r="K86" i="2"/>
  <c r="I63" i="2"/>
  <c r="J63" i="2"/>
  <c r="K63" i="2"/>
  <c r="L63" i="2"/>
  <c r="M63" i="2"/>
  <c r="I64" i="2"/>
  <c r="J64" i="2"/>
  <c r="K64" i="2"/>
  <c r="L64" i="2"/>
  <c r="M64" i="2"/>
  <c r="L35" i="2"/>
  <c r="M35" i="2"/>
  <c r="L36" i="2"/>
  <c r="M36" i="2"/>
  <c r="L37" i="2"/>
  <c r="M37" i="2"/>
  <c r="L16" i="2"/>
  <c r="M16" i="2"/>
  <c r="L15" i="2"/>
  <c r="M15" i="2"/>
  <c r="L14" i="2"/>
  <c r="M14" i="2"/>
  <c r="K162" i="2"/>
  <c r="L162" i="2"/>
  <c r="K159" i="2"/>
  <c r="L159" i="2"/>
  <c r="K14" i="2"/>
  <c r="K37" i="2"/>
  <c r="K36" i="2"/>
  <c r="K35" i="2"/>
  <c r="K15" i="2"/>
  <c r="K16" i="2"/>
  <c r="J162" i="2"/>
  <c r="J159" i="2"/>
  <c r="I35" i="2"/>
  <c r="J35" i="2"/>
  <c r="I36" i="2"/>
  <c r="J36" i="2"/>
  <c r="I37" i="2"/>
  <c r="J37" i="2"/>
  <c r="I162" i="2"/>
  <c r="I159" i="2"/>
  <c r="H162" i="2"/>
  <c r="H159" i="2"/>
  <c r="I16" i="2"/>
  <c r="J16" i="2"/>
  <c r="I15" i="2"/>
  <c r="J15" i="2"/>
  <c r="I14" i="2"/>
  <c r="J14" i="2"/>
  <c r="D115" i="2"/>
  <c r="D116" i="2" s="1"/>
  <c r="E115" i="2"/>
  <c r="F115" i="2"/>
  <c r="G115" i="2"/>
  <c r="H115" i="2"/>
  <c r="H116" i="2" s="1"/>
  <c r="D117" i="2"/>
  <c r="D118" i="2" s="1"/>
  <c r="E117" i="2"/>
  <c r="F117" i="2"/>
  <c r="G117" i="2"/>
  <c r="G118" i="2" s="1"/>
  <c r="H117" i="2"/>
  <c r="H118" i="2" s="1"/>
  <c r="D119" i="2"/>
  <c r="D120" i="2" s="1"/>
  <c r="E119" i="2"/>
  <c r="E120" i="2" s="1"/>
  <c r="F119" i="2"/>
  <c r="F120" i="2" s="1"/>
  <c r="G119" i="2"/>
  <c r="G120" i="2" s="1"/>
  <c r="H119" i="2"/>
  <c r="H120" i="2" s="1"/>
  <c r="C119" i="2"/>
  <c r="C120" i="2" s="1"/>
  <c r="C117" i="2"/>
  <c r="C118" i="2" s="1"/>
  <c r="G112" i="2"/>
  <c r="G113" i="2" s="1"/>
  <c r="H112" i="2"/>
  <c r="H113" i="2" s="1"/>
  <c r="I112" i="2"/>
  <c r="I113" i="2" s="1"/>
  <c r="J112" i="2"/>
  <c r="J113" i="2" s="1"/>
  <c r="K112" i="2"/>
  <c r="K113" i="2" s="1"/>
  <c r="F84" i="2"/>
  <c r="G84" i="2"/>
  <c r="H84" i="2"/>
  <c r="H87" i="2" s="1"/>
  <c r="F85" i="2"/>
  <c r="G85" i="2"/>
  <c r="H85" i="2"/>
  <c r="F86" i="2"/>
  <c r="G86" i="2"/>
  <c r="H86" i="2"/>
  <c r="D86" i="2"/>
  <c r="L89" i="2" s="1"/>
  <c r="D85" i="2"/>
  <c r="D88" i="2" s="1"/>
  <c r="D84" i="2"/>
  <c r="D87" i="2" s="1"/>
  <c r="E63" i="2"/>
  <c r="F63" i="2"/>
  <c r="G63" i="2"/>
  <c r="H63" i="2"/>
  <c r="E64" i="2"/>
  <c r="F64" i="2"/>
  <c r="F66" i="2" s="1"/>
  <c r="G64" i="2"/>
  <c r="G66" i="2" s="1"/>
  <c r="H64" i="2"/>
  <c r="H66" i="2" s="1"/>
  <c r="D64" i="2"/>
  <c r="D66" i="2" s="1"/>
  <c r="D63" i="2"/>
  <c r="D65" i="2" s="1"/>
  <c r="F35" i="2"/>
  <c r="G35" i="2"/>
  <c r="G38" i="2" s="1"/>
  <c r="H35" i="2"/>
  <c r="F36" i="2"/>
  <c r="G36" i="2"/>
  <c r="G39" i="2" s="1"/>
  <c r="H36" i="2"/>
  <c r="F37" i="2"/>
  <c r="G37" i="2"/>
  <c r="G40" i="2" s="1"/>
  <c r="H37" i="2"/>
  <c r="E37" i="2"/>
  <c r="E36" i="2"/>
  <c r="E35" i="2"/>
  <c r="G14" i="2"/>
  <c r="G17" i="2" s="1"/>
  <c r="F15" i="2"/>
  <c r="G15" i="2"/>
  <c r="G18" i="2" s="1"/>
  <c r="H15" i="2"/>
  <c r="H18" i="2" s="1"/>
  <c r="F16" i="2"/>
  <c r="G16" i="2"/>
  <c r="G19" i="2" s="1"/>
  <c r="H16" i="2"/>
  <c r="E16" i="2"/>
  <c r="E15" i="2"/>
  <c r="E14" i="2"/>
  <c r="F161" i="1"/>
  <c r="F159" i="1"/>
  <c r="F160" i="1"/>
  <c r="F157" i="1"/>
  <c r="F158" i="1"/>
  <c r="F156" i="1"/>
  <c r="F154" i="1"/>
  <c r="F152" i="1"/>
  <c r="F153" i="1"/>
  <c r="F150" i="1"/>
  <c r="F151" i="1"/>
  <c r="F149" i="1"/>
  <c r="F146" i="1"/>
  <c r="F143" i="1"/>
  <c r="F147" i="1"/>
  <c r="F145" i="1"/>
  <c r="F144" i="1"/>
  <c r="F142" i="1"/>
  <c r="F139" i="1"/>
  <c r="F136" i="1"/>
  <c r="F140" i="1"/>
  <c r="F138" i="1"/>
  <c r="F137" i="1"/>
  <c r="F135" i="1"/>
  <c r="F132" i="1"/>
  <c r="F133" i="1"/>
  <c r="F131" i="1"/>
  <c r="F130" i="1"/>
  <c r="F129" i="1"/>
  <c r="F128" i="1"/>
  <c r="E118" i="2" l="1"/>
  <c r="F118" i="2"/>
  <c r="E116" i="2"/>
  <c r="J120" i="2"/>
  <c r="K118" i="2"/>
  <c r="L116" i="2"/>
  <c r="I18" i="2"/>
  <c r="I38" i="2"/>
  <c r="K18" i="2"/>
  <c r="L18" i="2"/>
  <c r="L38" i="2"/>
  <c r="J66" i="2"/>
  <c r="L87" i="2"/>
  <c r="M120" i="2"/>
  <c r="I120" i="2"/>
  <c r="J118" i="2"/>
  <c r="K116" i="2"/>
  <c r="H88" i="2"/>
  <c r="G87" i="2"/>
  <c r="G116" i="2"/>
  <c r="J17" i="2"/>
  <c r="J19" i="2"/>
  <c r="J39" i="2"/>
  <c r="K38" i="2"/>
  <c r="M17" i="2"/>
  <c r="M19" i="2"/>
  <c r="M39" i="2"/>
  <c r="M66" i="2"/>
  <c r="I66" i="2"/>
  <c r="J88" i="2"/>
  <c r="K87" i="2"/>
  <c r="L120" i="2"/>
  <c r="M118" i="2"/>
  <c r="I118" i="2"/>
  <c r="J116" i="2"/>
  <c r="F116" i="2"/>
  <c r="K120" i="2"/>
  <c r="L118" i="2"/>
  <c r="M116" i="2"/>
  <c r="I116" i="2"/>
  <c r="E87" i="2"/>
  <c r="F65" i="2"/>
  <c r="I89" i="2"/>
  <c r="K17" i="2"/>
  <c r="J89" i="2"/>
  <c r="M89" i="2"/>
  <c r="H19" i="2"/>
  <c r="H38" i="2"/>
  <c r="E66" i="2"/>
  <c r="E65" i="2"/>
  <c r="H89" i="2"/>
  <c r="G88" i="2"/>
  <c r="F87" i="2"/>
  <c r="I17" i="2"/>
  <c r="I19" i="2"/>
  <c r="I39" i="2"/>
  <c r="K39" i="2"/>
  <c r="L17" i="2"/>
  <c r="L19" i="2"/>
  <c r="L39" i="2"/>
  <c r="L66" i="2"/>
  <c r="M65" i="2"/>
  <c r="I65" i="2"/>
  <c r="M88" i="2"/>
  <c r="I88" i="2"/>
  <c r="J87" i="2"/>
  <c r="E88" i="2"/>
  <c r="D89" i="2"/>
  <c r="E89" i="2"/>
  <c r="J65" i="2"/>
  <c r="H40" i="2"/>
  <c r="G65" i="2"/>
  <c r="F89" i="2"/>
  <c r="I40" i="2"/>
  <c r="L40" i="2"/>
  <c r="K65" i="2"/>
  <c r="K88" i="2"/>
  <c r="H39" i="2"/>
  <c r="H65" i="2"/>
  <c r="G89" i="2"/>
  <c r="F88" i="2"/>
  <c r="J18" i="2"/>
  <c r="J40" i="2"/>
  <c r="J38" i="2"/>
  <c r="K19" i="2"/>
  <c r="K40" i="2"/>
  <c r="M18" i="2"/>
  <c r="M40" i="2"/>
  <c r="M38" i="2"/>
  <c r="K66" i="2"/>
  <c r="L65" i="2"/>
  <c r="K89" i="2"/>
  <c r="L88" i="2"/>
  <c r="M87" i="2"/>
  <c r="I87" i="2"/>
  <c r="H17" i="2"/>
  <c r="J129" i="1"/>
  <c r="J130" i="1"/>
  <c r="J131" i="1"/>
  <c r="J132" i="1"/>
  <c r="J133" i="1"/>
  <c r="J135" i="1"/>
  <c r="J136" i="1"/>
  <c r="J137" i="1"/>
  <c r="J138" i="1"/>
  <c r="J139" i="1"/>
  <c r="J140" i="1"/>
  <c r="J142" i="1"/>
  <c r="J143" i="1"/>
  <c r="J144" i="1"/>
  <c r="J145" i="1"/>
  <c r="J146" i="1"/>
  <c r="J147" i="1"/>
  <c r="J149" i="1"/>
  <c r="J150" i="1"/>
  <c r="J151" i="1"/>
  <c r="J152" i="1"/>
  <c r="J153" i="1"/>
  <c r="J154" i="1"/>
  <c r="J156" i="1"/>
  <c r="J157" i="1"/>
  <c r="J158" i="1"/>
  <c r="J159" i="1"/>
  <c r="J160" i="1"/>
  <c r="J161" i="1"/>
  <c r="J128" i="1"/>
  <c r="S76" i="1" l="1"/>
  <c r="S78" i="1"/>
  <c r="S80" i="1"/>
  <c r="S82" i="1"/>
  <c r="S86" i="1"/>
  <c r="S88" i="1"/>
  <c r="S90" i="1"/>
  <c r="S92" i="1"/>
  <c r="S74" i="1"/>
  <c r="S57" i="1"/>
  <c r="S59" i="1"/>
  <c r="S61" i="1"/>
  <c r="S63" i="1"/>
  <c r="S65" i="1"/>
  <c r="S67" i="1"/>
  <c r="S69" i="1"/>
  <c r="S71" i="1"/>
  <c r="S55" i="1"/>
  <c r="S28" i="1"/>
  <c r="S30" i="1"/>
  <c r="S32" i="1"/>
  <c r="S34" i="1"/>
  <c r="S36" i="1"/>
  <c r="S38" i="1"/>
  <c r="S40" i="1"/>
  <c r="S42" i="1"/>
  <c r="S44" i="1"/>
  <c r="S46" i="1"/>
  <c r="S48" i="1"/>
  <c r="S50" i="1"/>
  <c r="S52" i="1"/>
  <c r="S26" i="1"/>
  <c r="S13" i="1"/>
  <c r="S15" i="1"/>
  <c r="S17" i="1"/>
  <c r="S19" i="1"/>
  <c r="S21" i="1"/>
  <c r="S23" i="1"/>
  <c r="S11" i="1"/>
  <c r="S6" i="1"/>
  <c r="S8" i="1"/>
  <c r="S4" i="1"/>
  <c r="L76" i="1"/>
  <c r="L78" i="1"/>
  <c r="L80" i="1"/>
  <c r="L82" i="1"/>
  <c r="L86" i="1"/>
  <c r="L88" i="1"/>
  <c r="L90" i="1"/>
  <c r="L92" i="1"/>
  <c r="L74" i="1"/>
  <c r="L57" i="1"/>
  <c r="L59" i="1"/>
  <c r="L61" i="1"/>
  <c r="L63" i="1"/>
  <c r="L65" i="1"/>
  <c r="L67" i="1"/>
  <c r="L69" i="1"/>
  <c r="L71" i="1"/>
  <c r="L55" i="1"/>
  <c r="L28" i="1"/>
  <c r="L30" i="1"/>
  <c r="L32" i="1"/>
  <c r="L34" i="1"/>
  <c r="L36" i="1"/>
  <c r="L38" i="1"/>
  <c r="L40" i="1"/>
  <c r="L42" i="1"/>
  <c r="L44" i="1"/>
  <c r="L46" i="1"/>
  <c r="L48" i="1"/>
  <c r="L50" i="1"/>
  <c r="L52" i="1"/>
  <c r="L26" i="1"/>
  <c r="Q13" i="1"/>
  <c r="T13" i="1" s="1"/>
  <c r="Q15" i="1"/>
  <c r="T15" i="1" s="1"/>
  <c r="Q17" i="1"/>
  <c r="T17" i="1" s="1"/>
  <c r="Q19" i="1"/>
  <c r="T19" i="1" s="1"/>
  <c r="Q21" i="1"/>
  <c r="T21" i="1" s="1"/>
  <c r="Q23" i="1"/>
  <c r="T23" i="1" s="1"/>
  <c r="Q11" i="1"/>
  <c r="T11" i="1" s="1"/>
  <c r="Q6" i="1"/>
  <c r="T6" i="1" s="1"/>
  <c r="L11" i="1"/>
  <c r="L13" i="1"/>
  <c r="L15" i="1"/>
  <c r="L19" i="1"/>
  <c r="L21" i="1"/>
  <c r="L23" i="1"/>
  <c r="L6" i="1"/>
  <c r="L8" i="1"/>
  <c r="L4" i="1"/>
  <c r="Q76" i="1"/>
  <c r="T76" i="1" s="1"/>
  <c r="Q78" i="1"/>
  <c r="T78" i="1" s="1"/>
  <c r="Q80" i="1"/>
  <c r="T80" i="1" s="1"/>
  <c r="Q82" i="1"/>
  <c r="T82" i="1" s="1"/>
  <c r="Q84" i="1"/>
  <c r="Q86" i="1"/>
  <c r="T86" i="1" s="1"/>
  <c r="Q88" i="1"/>
  <c r="T88" i="1" s="1"/>
  <c r="Q90" i="1"/>
  <c r="T90" i="1" s="1"/>
  <c r="Q92" i="1"/>
  <c r="T92" i="1" s="1"/>
  <c r="Q74" i="1"/>
  <c r="T74" i="1" s="1"/>
  <c r="Q57" i="1"/>
  <c r="T57" i="1" s="1"/>
  <c r="Q59" i="1"/>
  <c r="T59" i="1" s="1"/>
  <c r="Q61" i="1"/>
  <c r="T61" i="1" s="1"/>
  <c r="Q63" i="1"/>
  <c r="T63" i="1" s="1"/>
  <c r="Q65" i="1"/>
  <c r="T65" i="1" s="1"/>
  <c r="Q67" i="1"/>
  <c r="T67" i="1" s="1"/>
  <c r="Q69" i="1"/>
  <c r="T69" i="1" s="1"/>
  <c r="Q71" i="1"/>
  <c r="T71" i="1" s="1"/>
  <c r="Q55" i="1"/>
  <c r="T55" i="1" s="1"/>
  <c r="Q28" i="1"/>
  <c r="T28" i="1" s="1"/>
  <c r="Q30" i="1"/>
  <c r="T30" i="1" s="1"/>
  <c r="Q32" i="1"/>
  <c r="T32" i="1" s="1"/>
  <c r="Q34" i="1"/>
  <c r="T34" i="1" s="1"/>
  <c r="Q36" i="1"/>
  <c r="T36" i="1" s="1"/>
  <c r="Q38" i="1"/>
  <c r="T38" i="1" s="1"/>
  <c r="Q40" i="1"/>
  <c r="T40" i="1" s="1"/>
  <c r="Q42" i="1"/>
  <c r="T42" i="1" s="1"/>
  <c r="Q44" i="1"/>
  <c r="T44" i="1" s="1"/>
  <c r="Q46" i="1"/>
  <c r="T46" i="1" s="1"/>
  <c r="Q48" i="1"/>
  <c r="T48" i="1" s="1"/>
  <c r="Q50" i="1"/>
  <c r="T50" i="1" s="1"/>
  <c r="Q52" i="1"/>
  <c r="T52" i="1" s="1"/>
  <c r="Q26" i="1"/>
  <c r="T26" i="1" s="1"/>
  <c r="Q8" i="1"/>
  <c r="T8" i="1" s="1"/>
  <c r="Q4" i="1"/>
  <c r="T4" i="1" s="1"/>
  <c r="G17" i="1"/>
  <c r="L17" i="1" s="1"/>
</calcChain>
</file>

<file path=xl/comments1.xml><?xml version="1.0" encoding="utf-8"?>
<comments xmlns="http://schemas.openxmlformats.org/spreadsheetml/2006/main">
  <authors>
    <author>artu</author>
  </authors>
  <commentList>
    <comment ref="M128" authorId="0" shapeId="0">
      <text>
        <r>
          <rPr>
            <b/>
            <sz val="9"/>
            <color indexed="81"/>
            <rFont val="Tahoma"/>
            <family val="2"/>
            <charset val="186"/>
          </rPr>
          <t>artu:</t>
        </r>
        <r>
          <rPr>
            <sz val="9"/>
            <color indexed="81"/>
            <rFont val="Tahoma"/>
            <family val="2"/>
            <charset val="186"/>
          </rPr>
          <t xml:space="preserve">
glasuurikiht eemaldunud</t>
        </r>
      </text>
    </comment>
    <comment ref="M140" authorId="0" shapeId="0">
      <text>
        <r>
          <rPr>
            <b/>
            <sz val="9"/>
            <color indexed="81"/>
            <rFont val="Tahoma"/>
            <family val="2"/>
            <charset val="186"/>
          </rPr>
          <t>artu:</t>
        </r>
        <r>
          <rPr>
            <sz val="9"/>
            <color indexed="81"/>
            <rFont val="Tahoma"/>
            <family val="2"/>
            <charset val="186"/>
          </rPr>
          <t xml:space="preserve">
uus plaat asettaud
</t>
        </r>
      </text>
    </comment>
    <comment ref="K142" authorId="0" shapeId="0">
      <text>
        <r>
          <rPr>
            <b/>
            <sz val="9"/>
            <color indexed="81"/>
            <rFont val="Tahoma"/>
            <family val="2"/>
            <charset val="186"/>
          </rPr>
          <t>artu:</t>
        </r>
        <r>
          <rPr>
            <sz val="9"/>
            <color indexed="81"/>
            <rFont val="Tahoma"/>
            <family val="2"/>
            <charset val="186"/>
          </rPr>
          <t xml:space="preserve">
plaat purunenud</t>
        </r>
      </text>
    </comment>
  </commentList>
</comments>
</file>

<file path=xl/comments2.xml><?xml version="1.0" encoding="utf-8"?>
<comments xmlns="http://schemas.openxmlformats.org/spreadsheetml/2006/main">
  <authors>
    <author>Artu</author>
    <author>artu</author>
  </authors>
  <commentList>
    <comment ref="U49" authorId="0" shapeId="0">
      <text>
        <r>
          <rPr>
            <b/>
            <sz val="9"/>
            <color indexed="81"/>
            <rFont val="Tahoma"/>
            <family val="2"/>
            <charset val="186"/>
          </rPr>
          <t>Artu:</t>
        </r>
        <r>
          <rPr>
            <sz val="9"/>
            <color indexed="81"/>
            <rFont val="Tahoma"/>
            <family val="2"/>
            <charset val="186"/>
          </rPr>
          <t xml:space="preserve">
could be a measurement error</t>
        </r>
      </text>
    </comment>
    <comment ref="T58" authorId="0" shapeId="0">
      <text>
        <r>
          <rPr>
            <b/>
            <sz val="9"/>
            <color indexed="81"/>
            <rFont val="Tahoma"/>
            <family val="2"/>
            <charset val="186"/>
          </rPr>
          <t>Artu:</t>
        </r>
        <r>
          <rPr>
            <sz val="9"/>
            <color indexed="81"/>
            <rFont val="Tahoma"/>
            <family val="2"/>
            <charset val="186"/>
          </rPr>
          <t xml:space="preserve">
could be a measurement error</t>
        </r>
      </text>
    </comment>
    <comment ref="M135" authorId="1" shapeId="0">
      <text>
        <r>
          <rPr>
            <b/>
            <sz val="9"/>
            <color indexed="81"/>
            <rFont val="Tahoma"/>
            <family val="2"/>
            <charset val="186"/>
          </rPr>
          <t>artu:</t>
        </r>
        <r>
          <rPr>
            <sz val="9"/>
            <color indexed="81"/>
            <rFont val="Tahoma"/>
            <family val="2"/>
            <charset val="186"/>
          </rPr>
          <t xml:space="preserve">
glasuurikiht eemaldunud
uus kõrgusväärtus
74.11735 m</t>
        </r>
      </text>
    </comment>
    <comment ref="H139" authorId="1" shapeId="0">
      <text>
        <r>
          <rPr>
            <b/>
            <sz val="9"/>
            <color indexed="81"/>
            <rFont val="Tahoma"/>
            <family val="2"/>
            <charset val="186"/>
          </rPr>
          <t>artu:</t>
        </r>
        <r>
          <rPr>
            <sz val="9"/>
            <color indexed="81"/>
            <rFont val="Tahoma"/>
            <family val="2"/>
            <charset val="186"/>
          </rPr>
          <t xml:space="preserve">
paigaldatud uus
</t>
        </r>
      </text>
    </comment>
    <comment ref="M147" authorId="1" shapeId="0">
      <text>
        <r>
          <rPr>
            <b/>
            <sz val="9"/>
            <color indexed="81"/>
            <rFont val="Tahoma"/>
            <family val="2"/>
            <charset val="186"/>
          </rPr>
          <t>artu:</t>
        </r>
        <r>
          <rPr>
            <sz val="9"/>
            <color indexed="81"/>
            <rFont val="Tahoma"/>
            <family val="2"/>
            <charset val="186"/>
          </rPr>
          <t xml:space="preserve">
uus plaat asetatud
uus kõrgusväärtus 
74,41858 m
</t>
        </r>
      </text>
    </comment>
    <comment ref="K149" authorId="1" shapeId="0">
      <text>
        <r>
          <rPr>
            <b/>
            <sz val="9"/>
            <color indexed="81"/>
            <rFont val="Tahoma"/>
            <family val="2"/>
            <charset val="186"/>
          </rPr>
          <t>artu:</t>
        </r>
        <r>
          <rPr>
            <sz val="9"/>
            <color indexed="81"/>
            <rFont val="Tahoma"/>
            <family val="2"/>
            <charset val="186"/>
          </rPr>
          <t xml:space="preserve">
plaat purunenud</t>
        </r>
      </text>
    </comment>
    <comment ref="H153" authorId="1" shapeId="0">
      <text>
        <r>
          <rPr>
            <b/>
            <sz val="9"/>
            <color indexed="81"/>
            <rFont val="Tahoma"/>
            <family val="2"/>
            <charset val="186"/>
          </rPr>
          <t>artu:</t>
        </r>
        <r>
          <rPr>
            <sz val="9"/>
            <color indexed="81"/>
            <rFont val="Tahoma"/>
            <family val="2"/>
            <charset val="186"/>
          </rPr>
          <t xml:space="preserve">
ekskavaator on tõstnud
</t>
        </r>
      </text>
    </comment>
    <comment ref="H154" authorId="1" shapeId="0">
      <text>
        <r>
          <rPr>
            <b/>
            <sz val="9"/>
            <color indexed="81"/>
            <rFont val="Tahoma"/>
            <family val="2"/>
            <charset val="186"/>
          </rPr>
          <t>artu:</t>
        </r>
        <r>
          <rPr>
            <sz val="9"/>
            <color indexed="81"/>
            <rFont val="Tahoma"/>
            <family val="2"/>
            <charset val="186"/>
          </rPr>
          <t xml:space="preserve">
ekskavaator on tõstnud</t>
        </r>
      </text>
    </comment>
  </commentList>
</comments>
</file>

<file path=xl/sharedStrings.xml><?xml version="1.0" encoding="utf-8"?>
<sst xmlns="http://schemas.openxmlformats.org/spreadsheetml/2006/main" count="1052" uniqueCount="387">
  <si>
    <t>R1</t>
  </si>
  <si>
    <t>639+65.38</t>
  </si>
  <si>
    <t>katend</t>
  </si>
  <si>
    <t>R1v</t>
  </si>
  <si>
    <t>R1p</t>
  </si>
  <si>
    <t>R21</t>
  </si>
  <si>
    <t>639+47.38</t>
  </si>
  <si>
    <t>R22</t>
  </si>
  <si>
    <t>R23</t>
  </si>
  <si>
    <t>639+35.38</t>
  </si>
  <si>
    <t>R24</t>
  </si>
  <si>
    <t>R25</t>
  </si>
  <si>
    <t>R26</t>
  </si>
  <si>
    <t>639+23.38</t>
  </si>
  <si>
    <t>R27</t>
  </si>
  <si>
    <t>R301</t>
  </si>
  <si>
    <t>639+18.38</t>
  </si>
  <si>
    <t>nõlv</t>
  </si>
  <si>
    <t>R302</t>
  </si>
  <si>
    <t>R303</t>
  </si>
  <si>
    <t>639+10.38</t>
  </si>
  <si>
    <t>R304</t>
  </si>
  <si>
    <t>R305</t>
  </si>
  <si>
    <t>R306</t>
  </si>
  <si>
    <t>R307</t>
  </si>
  <si>
    <t>R308</t>
  </si>
  <si>
    <t>639+00.38</t>
  </si>
  <si>
    <t>R309</t>
  </si>
  <si>
    <t>R310</t>
  </si>
  <si>
    <t>R311</t>
  </si>
  <si>
    <t>R312</t>
  </si>
  <si>
    <t>R313</t>
  </si>
  <si>
    <t>638+92.38</t>
  </si>
  <si>
    <t>R314</t>
  </si>
  <si>
    <t>R41</t>
  </si>
  <si>
    <t>638+87.38</t>
  </si>
  <si>
    <t>peenar</t>
  </si>
  <si>
    <t>R42</t>
  </si>
  <si>
    <t>R43</t>
  </si>
  <si>
    <t>638+75.38</t>
  </si>
  <si>
    <t>R44</t>
  </si>
  <si>
    <t>R45</t>
  </si>
  <si>
    <t>R46</t>
  </si>
  <si>
    <t>R47</t>
  </si>
  <si>
    <t>R48</t>
  </si>
  <si>
    <t>638+63.38</t>
  </si>
  <si>
    <t>R49</t>
  </si>
  <si>
    <t>R51</t>
  </si>
  <si>
    <t>638+57.38</t>
  </si>
  <si>
    <t>R52</t>
  </si>
  <si>
    <t>R53</t>
  </si>
  <si>
    <t>638+45.38</t>
  </si>
  <si>
    <t>R54</t>
  </si>
  <si>
    <t>R55</t>
  </si>
  <si>
    <t>R56</t>
  </si>
  <si>
    <t>R57</t>
  </si>
  <si>
    <t>R58</t>
  </si>
  <si>
    <t>638+33.38</t>
  </si>
  <si>
    <t>R59</t>
  </si>
  <si>
    <t>N1</t>
  </si>
  <si>
    <t>639+70.38</t>
  </si>
  <si>
    <t>N2</t>
  </si>
  <si>
    <t>639+60.38</t>
  </si>
  <si>
    <t>N3</t>
  </si>
  <si>
    <t>639+40.38</t>
  </si>
  <si>
    <t>N4</t>
  </si>
  <si>
    <t>639+30.38</t>
  </si>
  <si>
    <t>N5</t>
  </si>
  <si>
    <t>N6</t>
  </si>
  <si>
    <t>N7</t>
  </si>
  <si>
    <t>638+80.38</t>
  </si>
  <si>
    <t>N8</t>
  </si>
  <si>
    <t>638+70.38</t>
  </si>
  <si>
    <t>N9</t>
  </si>
  <si>
    <t>638+50.38</t>
  </si>
  <si>
    <t>N10</t>
  </si>
  <si>
    <t>638+40.38</t>
  </si>
  <si>
    <t>N11</t>
  </si>
  <si>
    <t>638+09.86</t>
  </si>
  <si>
    <t>N12</t>
  </si>
  <si>
    <t>637+85.86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</si>
  <si>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</si>
  <si>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</si>
  <si>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</si>
  <si>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</si>
  <si>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</si>
  <si>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</si>
  <si>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</si>
  <si>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</si>
  <si>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</si>
  <si>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</si>
  <si>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</si>
  <si>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</si>
  <si>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K11</t>
  </si>
  <si>
    <t>639+64.38</t>
  </si>
  <si>
    <t>K12</t>
  </si>
  <si>
    <t>K13</t>
  </si>
  <si>
    <t>K14</t>
  </si>
  <si>
    <t>639+56.88</t>
  </si>
  <si>
    <t>K15</t>
  </si>
  <si>
    <t>K16</t>
  </si>
  <si>
    <t>K21</t>
  </si>
  <si>
    <t>639+42.88</t>
  </si>
  <si>
    <t>K22</t>
  </si>
  <si>
    <t>K23</t>
  </si>
  <si>
    <t>K24</t>
  </si>
  <si>
    <t>639+34.38</t>
  </si>
  <si>
    <t>K25</t>
  </si>
  <si>
    <t>K26</t>
  </si>
  <si>
    <t>K31</t>
  </si>
  <si>
    <t>K32</t>
  </si>
  <si>
    <t>639+09.38</t>
  </si>
  <si>
    <t>K33</t>
  </si>
  <si>
    <t>K34</t>
  </si>
  <si>
    <t>K35</t>
  </si>
  <si>
    <t>639+01.38</t>
  </si>
  <si>
    <t>K36</t>
  </si>
  <si>
    <t>K41</t>
  </si>
  <si>
    <t>638+74.38</t>
  </si>
  <si>
    <t>K42</t>
  </si>
  <si>
    <t>K43</t>
  </si>
  <si>
    <t>K44</t>
  </si>
  <si>
    <t>638+67.88</t>
  </si>
  <si>
    <t>K45</t>
  </si>
  <si>
    <t>K46</t>
  </si>
  <si>
    <t>K51</t>
  </si>
  <si>
    <t>638+52.88</t>
  </si>
  <si>
    <t>K52</t>
  </si>
  <si>
    <t>K53</t>
  </si>
  <si>
    <t>K54</t>
  </si>
  <si>
    <t>638+44.38</t>
  </si>
  <si>
    <t>K55</t>
  </si>
  <si>
    <t>K56</t>
  </si>
  <si>
    <t>K0</t>
  </si>
  <si>
    <t>637+97.88</t>
  </si>
  <si>
    <t>Jätkuvarda pikkus /
paigaldamise 
aeg</t>
  </si>
  <si>
    <t>Koguvajum 02.10 seisuga</t>
  </si>
  <si>
    <t>Katendipealse jätkuvarda pikkus / paigaldamise 
aeg</t>
  </si>
  <si>
    <t>Sektsiooni alguse piketaaz</t>
  </si>
  <si>
    <t>Sektsiooni piiri piketaaz</t>
  </si>
  <si>
    <t>Turbakihi kõrgus 02.10 seisuga</t>
  </si>
  <si>
    <t>78.24 m</t>
  </si>
  <si>
    <t>78.28 m</t>
  </si>
  <si>
    <t>77.77 m</t>
  </si>
  <si>
    <t>77.12 m</t>
  </si>
  <si>
    <t>77.04 m</t>
  </si>
  <si>
    <t>Turbakihi kõrgus 15.10 seisuga</t>
  </si>
  <si>
    <t>ülemisel geotekstiilil</t>
  </si>
  <si>
    <t>638+45.18</t>
  </si>
  <si>
    <t xml:space="preserve">R60 </t>
  </si>
  <si>
    <t>EPS kihi peal</t>
  </si>
  <si>
    <t>639+80.38</t>
  </si>
  <si>
    <t>639+50.38</t>
  </si>
  <si>
    <t>639+20.38</t>
  </si>
  <si>
    <t>638+90.38</t>
  </si>
  <si>
    <t>638+60.38</t>
  </si>
  <si>
    <t>638+30.38</t>
  </si>
  <si>
    <t>Reeperitippude absoluutkõrgused
15.10.2015</t>
  </si>
  <si>
    <t>Katendijärgne vajum 15.10 seisuga</t>
  </si>
  <si>
    <t>Katendi tegelik kõrgus 02.10.2015</t>
  </si>
  <si>
    <t>Turbaplaatide absoluutkõrgused 02.10.2015</t>
  </si>
  <si>
    <t>Kaugus pikiteljest
"+" paremale
"-" vasakule, [m]</t>
  </si>
  <si>
    <t>Asukoht tee-konstruktsioonis</t>
  </si>
  <si>
    <t xml:space="preserve">Ülekoormuse 
paksus  </t>
  </si>
  <si>
    <t>,</t>
  </si>
  <si>
    <t>Mõõtmiste koguarv</t>
  </si>
  <si>
    <t>Kogu-vajum 02.10 seisuga [m]</t>
  </si>
  <si>
    <t>X 
coordinate</t>
  </si>
  <si>
    <t>Y
coordinate</t>
  </si>
  <si>
    <t>Reeperi Nr</t>
  </si>
  <si>
    <t>X 
koordinaat</t>
  </si>
  <si>
    <t>Y
koordinaat</t>
  </si>
  <si>
    <t>Benchmark No</t>
  </si>
  <si>
    <t xml:space="preserve">Piketaaž </t>
  </si>
  <si>
    <t>Chainage</t>
  </si>
  <si>
    <t>Distance from center-line "+" right-hand
"-" left-hand [m]</t>
  </si>
  <si>
    <t>Part of the road</t>
  </si>
  <si>
    <t>pavement</t>
  </si>
  <si>
    <t>slope</t>
  </si>
  <si>
    <t>on the upper layer of geotextile</t>
  </si>
  <si>
    <t xml:space="preserve">Turbakihi algne absoluutkõrgus </t>
  </si>
  <si>
    <t>Absolute height of the peat layer, initially</t>
  </si>
  <si>
    <t>Lenght of the rod/installation date</t>
  </si>
  <si>
    <t>Lenght of extension rod / installation date</t>
  </si>
  <si>
    <t>Absolute height of the surplus mass layer / Ülekoormuse projektkõrgus</t>
  </si>
  <si>
    <t>Border</t>
  </si>
  <si>
    <t>Absolute height of the peat layer, 02.10.2015</t>
  </si>
  <si>
    <t>Subsidence by 02.10.2015 [m]</t>
  </si>
  <si>
    <t>Designed absolute height</t>
  </si>
  <si>
    <t>Pavement's actual height at 02.10.2015</t>
  </si>
  <si>
    <t>Thickness of surplus mass layer</t>
  </si>
  <si>
    <t>Reeperivarraste kogupikkus [m]</t>
  </si>
  <si>
    <t>on top of EPS layers</t>
  </si>
  <si>
    <t>shoulder</t>
  </si>
  <si>
    <t>Total lenght of extended rods [m]</t>
  </si>
  <si>
    <t>Absolute height of the peat layer, 15.10.2015</t>
  </si>
  <si>
    <t>Subsidence after 02.10.2015 [m]</t>
  </si>
  <si>
    <t>Absolute heights of benchmarks at
15.10.2015</t>
  </si>
  <si>
    <t>Number of observations</t>
  </si>
  <si>
    <t>Turbaplaadid / peat plates (paigaldatud/installed 10.09.2015)</t>
  </si>
  <si>
    <t>Katendi projekt-kõrgus</t>
  </si>
  <si>
    <t>Reeperivarda pikkus</t>
  </si>
  <si>
    <t>Lenght of the rod</t>
  </si>
  <si>
    <t>Reeperivarda pikkus / paigaldamise aeg</t>
  </si>
  <si>
    <t>Katendi tegelik kõrgus 02.10.2015, laserskaneerimisest</t>
  </si>
  <si>
    <t>Pavement's actual height at 02.10.2015, laserscanning results</t>
  </si>
  <si>
    <t>Section 1</t>
  </si>
  <si>
    <t>Reeperi paigaldamise aeg</t>
  </si>
  <si>
    <t>Installation date</t>
  </si>
  <si>
    <t>Pavement's actual height at  the benchmark installation</t>
  </si>
  <si>
    <t xml:space="preserve">Katendi tegelik kõrgus katendireeperite paigaldamisel </t>
  </si>
  <si>
    <t>Katendireeperid /Pavement benchmarks</t>
  </si>
  <si>
    <t>Ligikaudne erinevus (paigaldus miinus laserskan)</t>
  </si>
  <si>
    <t>Approximate difference (installation minus laserscan)</t>
  </si>
  <si>
    <t>Katendijärgne vajum peale paigaldamist 15.10 seisuga</t>
  </si>
  <si>
    <t>Subsidence after bencjhmarak installation (by 15.10.2015) [m]</t>
  </si>
  <si>
    <t>Section 2</t>
  </si>
  <si>
    <t>Section 3</t>
  </si>
  <si>
    <t>Section 4</t>
  </si>
  <si>
    <t>Section 5 and 0</t>
  </si>
  <si>
    <t>paigaldatud
13.10.2015</t>
  </si>
  <si>
    <t>Rp nr</t>
  </si>
  <si>
    <t>Tipud</t>
  </si>
  <si>
    <t>Sektsioon 1</t>
  </si>
  <si>
    <t>Paarid</t>
  </si>
  <si>
    <t>Sektsioon 2</t>
  </si>
  <si>
    <t>Turvas /katend</t>
  </si>
  <si>
    <t>Varda lõpppikkus</t>
  </si>
  <si>
    <t>Muutus</t>
  </si>
  <si>
    <t>Sektsioon 3</t>
  </si>
  <si>
    <t>Sektsioon 4</t>
  </si>
  <si>
    <t>Sektsioon 5</t>
  </si>
  <si>
    <t>R60</t>
  </si>
  <si>
    <t>uuesti paigaldatud</t>
  </si>
  <si>
    <t>kahtlane</t>
  </si>
  <si>
    <t>ekskavaator on tõstnud</t>
  </si>
  <si>
    <t>VTN serv</t>
  </si>
  <si>
    <t>VTS serv</t>
  </si>
  <si>
    <t>veetase - 27.5 cm</t>
  </si>
  <si>
    <t>Vahemaad (metallindiga, mööda maad):</t>
  </si>
  <si>
    <t xml:space="preserve">0-&gt; N11 = 21.715 m </t>
  </si>
  <si>
    <t xml:space="preserve">    N12 = 21.815 m</t>
  </si>
  <si>
    <t xml:space="preserve">    S11 = 21.875 m</t>
  </si>
  <si>
    <t xml:space="preserve">    S12 = 21.625 m</t>
  </si>
  <si>
    <t>N veetase</t>
  </si>
  <si>
    <t>S veetase</t>
  </si>
  <si>
    <t>kaugus veetase</t>
  </si>
  <si>
    <t>21.720</t>
  </si>
  <si>
    <t>21.810</t>
  </si>
  <si>
    <t>21.878</t>
  </si>
  <si>
    <t>21.628</t>
  </si>
  <si>
    <t>21.875</t>
  </si>
  <si>
    <t>21.633</t>
  </si>
  <si>
    <t xml:space="preserve">0-sektsiooni idapoolne serv (kirdenurk pigem, ca 2  meetri kaugusel mulde servast) on ära vajunud, nii katendis kui ka liivanõlval on pragu </t>
  </si>
  <si>
    <t>21.715</t>
  </si>
  <si>
    <t>21.630</t>
  </si>
  <si>
    <t>15.12. Kontrollmõõtmine RP-&gt;7570</t>
  </si>
  <si>
    <t>RP-st (15.12)</t>
  </si>
  <si>
    <t>(pildistatud, seda aga esmakordselt täheldatud 15.11.2015)</t>
  </si>
  <si>
    <t>kontrollid</t>
  </si>
  <si>
    <t>74.41858</t>
  </si>
  <si>
    <t>74.11735</t>
  </si>
  <si>
    <t>21.718</t>
  </si>
  <si>
    <t>29.12. Kontrollmõõtmine 7570-&gt;RP</t>
  </si>
  <si>
    <t>74.20778</t>
  </si>
  <si>
    <t>10 mm erinevyus</t>
  </si>
  <si>
    <t>4 mm erinevus</t>
  </si>
  <si>
    <t>Muut</t>
  </si>
  <si>
    <t>R305-K32</t>
  </si>
  <si>
    <t>R310-K35</t>
  </si>
  <si>
    <t>R44-K43</t>
  </si>
  <si>
    <t>R45-K42</t>
  </si>
  <si>
    <t>R46-K41</t>
  </si>
  <si>
    <t>EPS kokkusurumine</t>
  </si>
  <si>
    <t>???</t>
  </si>
  <si>
    <t>kasutatud 02.10 väärtust</t>
  </si>
  <si>
    <t>R1v-K11</t>
  </si>
  <si>
    <t>R1-K12</t>
  </si>
  <si>
    <t>R1p-K13</t>
  </si>
  <si>
    <t>R23-K26</t>
  </si>
  <si>
    <t>R24-K25</t>
  </si>
  <si>
    <t>R25-K24</t>
  </si>
  <si>
    <t>R54-K56</t>
  </si>
  <si>
    <t>R55-K55</t>
  </si>
  <si>
    <t>R56-K54</t>
  </si>
  <si>
    <t>muut</t>
  </si>
  <si>
    <t>sügavus servast</t>
  </si>
  <si>
    <t>Kõrguserinevus paarides</t>
  </si>
  <si>
    <t>0-sektsioon</t>
  </si>
  <si>
    <t>R55-R60</t>
  </si>
  <si>
    <t>0-sektsiooni nõlvareeperite kaugused tsentraalreeperini</t>
  </si>
  <si>
    <t>Reeperi 
number</t>
  </si>
  <si>
    <t>Reeprivarda 
pikkus</t>
  </si>
  <si>
    <t>Turba /katendi kõrgusväärtused</t>
  </si>
  <si>
    <t>Benchmark 
number</t>
  </si>
  <si>
    <t>Lenght 
of rod</t>
  </si>
  <si>
    <t>Koguvajum</t>
  </si>
  <si>
    <t>Absolute heights of the peat layer and the pavement</t>
  </si>
  <si>
    <t xml:space="preserve">Absolute heights of benchmarks </t>
  </si>
  <si>
    <t>Reeperite tippude kõrgusväärtused</t>
  </si>
  <si>
    <t xml:space="preserve">0-&gt; N11 </t>
  </si>
  <si>
    <t>0-&gt;N12</t>
  </si>
  <si>
    <t>0-&gt;S11</t>
  </si>
  <si>
    <t>0-&gt;S12</t>
  </si>
  <si>
    <t>Sektsioon 0 nõlvaplaadid /slope plates</t>
  </si>
  <si>
    <t>Veetase  / water level</t>
  </si>
  <si>
    <t>Turbaplaadid
Peate plates</t>
  </si>
  <si>
    <t>Total sub-
sidence</t>
  </si>
  <si>
    <t>mõõtmata</t>
  </si>
  <si>
    <t>(pildistatud, seda aga esmakordselt täheldatud 15,11,2015)</t>
  </si>
  <si>
    <t>Vajum</t>
  </si>
  <si>
    <t>29.12-29.03</t>
  </si>
  <si>
    <t>15.10-29.03</t>
  </si>
  <si>
    <t>21.815</t>
  </si>
  <si>
    <t>21.625</t>
  </si>
  <si>
    <t>15.10-29.12</t>
  </si>
  <si>
    <t>Sub-
sidence</t>
  </si>
  <si>
    <t>NA</t>
  </si>
  <si>
    <t>Absolute heights of peat and slope plates</t>
  </si>
  <si>
    <t>Turba ja nõlvaplaatide kõrgusväärtused</t>
  </si>
  <si>
    <t>28,04,2016</t>
  </si>
  <si>
    <t>31,05,2016</t>
  </si>
  <si>
    <t>plaat puruks</t>
  </si>
  <si>
    <t>plaat viltu</t>
  </si>
  <si>
    <t>76.50917</t>
  </si>
  <si>
    <t>76.50702</t>
  </si>
  <si>
    <t>76.50805</t>
  </si>
  <si>
    <t>15.10-27.09</t>
  </si>
  <si>
    <t>29.03-27.09</t>
  </si>
  <si>
    <t>Vesi N</t>
  </si>
  <si>
    <t>Vesi N*0,1</t>
  </si>
  <si>
    <t>Vesi N*0,3</t>
  </si>
  <si>
    <t>Vesi S*0,3</t>
  </si>
  <si>
    <t>S1algus</t>
  </si>
  <si>
    <t>S1lõpp</t>
  </si>
  <si>
    <t>S2lõpp</t>
  </si>
  <si>
    <t>S3algus</t>
  </si>
  <si>
    <t>S3lõpp</t>
  </si>
  <si>
    <t>S4algus</t>
  </si>
  <si>
    <t>S4lõpp</t>
  </si>
  <si>
    <t>S5algus</t>
  </si>
  <si>
    <t>S5lõpp</t>
  </si>
  <si>
    <t>Teetelg</t>
  </si>
  <si>
    <t>projekt</t>
  </si>
  <si>
    <t>tegelik 27.09.2016</t>
  </si>
  <si>
    <t>kaugus sektsiooni servast</t>
  </si>
  <si>
    <t>Ristprofiil</t>
  </si>
  <si>
    <t>Vajum 07.10 suhtes</t>
  </si>
  <si>
    <t>15.10.</t>
  </si>
  <si>
    <t>Vajum 02.10 suhtes</t>
  </si>
  <si>
    <t>KONTROLL</t>
  </si>
  <si>
    <t>kahjustused</t>
  </si>
  <si>
    <t>kevadel</t>
  </si>
  <si>
    <t>mõõdetud jää pinnalt</t>
  </si>
  <si>
    <t>NÕLVAPLAATIDE VERTIKAALLIIKUMISTE SEOS VEETASEMEGA</t>
  </si>
  <si>
    <t>76.50512</t>
  </si>
  <si>
    <t>hävinud</t>
  </si>
  <si>
    <t>76.51128</t>
  </si>
  <si>
    <t>76.50620</t>
  </si>
  <si>
    <t>2016-2018</t>
  </si>
  <si>
    <t>21.06-15.06</t>
  </si>
  <si>
    <t>x</t>
  </si>
  <si>
    <t>ebausaldusväärne</t>
  </si>
  <si>
    <t>Turba/katendi
kõrgus</t>
  </si>
  <si>
    <t>Tõus</t>
  </si>
  <si>
    <t>Uplift</t>
  </si>
  <si>
    <t>Peat layer/
pavement height</t>
  </si>
  <si>
    <t>Rod's upper part</t>
  </si>
  <si>
    <t>Eemaldatud tsentri-
varda osa pikkus</t>
  </si>
  <si>
    <t>Kogutõus</t>
  </si>
  <si>
    <t>Total uplift</t>
  </si>
  <si>
    <t>15.06-04.06</t>
  </si>
  <si>
    <t>2018-2016</t>
  </si>
  <si>
    <t>Subsidence</t>
  </si>
  <si>
    <t>tegelik 04.06.2018</t>
  </si>
  <si>
    <t>mõõtmata kuna S11 hävinud ning katendil pinnasevallid</t>
  </si>
  <si>
    <t>Turba/nõlva plaadi
kõrgus</t>
  </si>
  <si>
    <t>Height of peat/slope plate</t>
  </si>
  <si>
    <t>14.06-04.06</t>
  </si>
  <si>
    <t>21.06-14.06</t>
  </si>
  <si>
    <t>76.50617</t>
  </si>
  <si>
    <t>katendireeprid sisaldavad parandit metallplaadi alumisele tasapinnale viimiseks</t>
  </si>
  <si>
    <t xml:space="preserve">siseldab parandit (15 mm) metallplaadi alumisele tasapinnale viimisek </t>
  </si>
  <si>
    <t>14.06+parand</t>
  </si>
  <si>
    <t>võrdluseks</t>
  </si>
  <si>
    <t>Ankurplaadi parand</t>
  </si>
  <si>
    <t>6mm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</si>
</sst>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0.0000"/>
    <numFmt numFmtId="167" formatCode="0.00000"/>
  </numFmts>
  <fonts count="30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color rgb="FF1F497D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10.5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8"/>
      <color theme="3"/>
      <name val="Cambria"/>
      <family val="2"/>
      <charset val="186"/>
      <scheme val="major"/>
    </font>
    <font>
      <sz val="11"/>
      <color indexed="8"/>
      <name val="Calibri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1"/>
      <name val="Calibri"/>
      <family val="2"/>
      <charset val="186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1" fillId="0" borderId="43" applyNumberFormat="0" applyFill="0" applyAlignment="0" applyProtection="0"/>
    <xf numFmtId="0" fontId="12" fillId="0" borderId="44" applyNumberFormat="0" applyFill="0" applyAlignment="0" applyProtection="0"/>
    <xf numFmtId="0" fontId="13" fillId="0" borderId="4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46" applyNumberFormat="0" applyAlignment="0" applyProtection="0"/>
    <xf numFmtId="0" fontId="18" fillId="7" borderId="47" applyNumberFormat="0" applyAlignment="0" applyProtection="0"/>
    <xf numFmtId="0" fontId="19" fillId="7" borderId="46" applyNumberFormat="0" applyAlignment="0" applyProtection="0"/>
    <xf numFmtId="0" fontId="20" fillId="0" borderId="48" applyNumberFormat="0" applyFill="0" applyAlignment="0" applyProtection="0"/>
    <xf numFmtId="0" fontId="21" fillId="8" borderId="49" applyNumberFormat="0" applyAlignment="0" applyProtection="0"/>
    <xf numFmtId="0" fontId="22" fillId="0" borderId="0" applyNumberFormat="0" applyFill="0" applyBorder="0" applyAlignment="0" applyProtection="0"/>
    <xf numFmtId="0" fontId="10" fillId="9" borderId="50" applyNumberFormat="0" applyFont="0" applyAlignment="0" applyProtection="0"/>
    <xf numFmtId="0" fontId="23" fillId="0" borderId="0" applyNumberFormat="0" applyFill="0" applyBorder="0" applyAlignment="0" applyProtection="0"/>
    <xf numFmtId="0" fontId="2" fillId="0" borderId="51" applyNumberFormat="0" applyFill="0" applyAlignment="0" applyProtection="0"/>
    <xf numFmtId="0" fontId="24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464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0" fillId="0" borderId="0" xfId="0" applyNumberFormat="1"/>
    <xf numFmtId="164" fontId="0" fillId="0" borderId="2" xfId="0" applyNumberFormat="1" applyFill="1" applyBorder="1" applyAlignment="1">
      <alignment horizontal="center"/>
    </xf>
    <xf numFmtId="0" fontId="4" fillId="0" borderId="0" xfId="0" applyFont="1" applyAlignment="1">
      <alignment horizontal="left" indent="5"/>
    </xf>
    <xf numFmtId="0" fontId="0" fillId="2" borderId="0" xfId="0" applyFill="1"/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/>
    <xf numFmtId="0" fontId="0" fillId="2" borderId="12" xfId="0" applyFill="1" applyBorder="1"/>
    <xf numFmtId="0" fontId="0" fillId="2" borderId="0" xfId="0" applyFont="1" applyFill="1" applyBorder="1"/>
    <xf numFmtId="165" fontId="0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164" fontId="0" fillId="0" borderId="6" xfId="0" applyNumberFormat="1" applyFont="1" applyBorder="1" applyAlignment="1">
      <alignment horizontal="center" vertical="center"/>
    </xf>
    <xf numFmtId="0" fontId="0" fillId="0" borderId="6" xfId="0" applyFont="1" applyBorder="1"/>
    <xf numFmtId="164" fontId="0" fillId="0" borderId="6" xfId="0" applyNumberFormat="1" applyFont="1" applyBorder="1"/>
    <xf numFmtId="164" fontId="0" fillId="0" borderId="6" xfId="0" applyNumberFormat="1" applyFont="1" applyBorder="1" applyAlignment="1">
      <alignment horizontal="center"/>
    </xf>
    <xf numFmtId="165" fontId="0" fillId="0" borderId="9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164" fontId="0" fillId="0" borderId="9" xfId="0" applyNumberFormat="1" applyFont="1" applyBorder="1" applyAlignment="1">
      <alignment horizontal="center" vertical="center"/>
    </xf>
    <xf numFmtId="0" fontId="0" fillId="0" borderId="9" xfId="0" applyFont="1" applyBorder="1"/>
    <xf numFmtId="164" fontId="0" fillId="0" borderId="9" xfId="0" applyNumberFormat="1" applyFont="1" applyBorder="1" applyAlignment="1">
      <alignment horizontal="center"/>
    </xf>
    <xf numFmtId="165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 vertical="center"/>
    </xf>
    <xf numFmtId="164" fontId="0" fillId="2" borderId="0" xfId="0" applyNumberFormat="1" applyFont="1" applyFill="1" applyBorder="1"/>
    <xf numFmtId="164" fontId="0" fillId="2" borderId="0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165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4" xfId="0" applyNumberFormat="1" applyFont="1" applyBorder="1"/>
    <xf numFmtId="0" fontId="0" fillId="0" borderId="4" xfId="0" applyFont="1" applyBorder="1"/>
    <xf numFmtId="164" fontId="0" fillId="0" borderId="4" xfId="0" applyNumberFormat="1" applyFont="1" applyBorder="1" applyAlignment="1">
      <alignment horizontal="center"/>
    </xf>
    <xf numFmtId="2" fontId="0" fillId="0" borderId="4" xfId="0" applyNumberFormat="1" applyFont="1" applyBorder="1"/>
    <xf numFmtId="164" fontId="0" fillId="0" borderId="9" xfId="0" applyNumberFormat="1" applyFont="1" applyBorder="1"/>
    <xf numFmtId="2" fontId="0" fillId="0" borderId="9" xfId="0" applyNumberFormat="1" applyFont="1" applyBorder="1"/>
    <xf numFmtId="165" fontId="0" fillId="0" borderId="17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/>
    </xf>
    <xf numFmtId="164" fontId="0" fillId="0" borderId="17" xfId="0" applyNumberFormat="1" applyFont="1" applyBorder="1" applyAlignment="1">
      <alignment horizontal="center" vertical="center"/>
    </xf>
    <xf numFmtId="164" fontId="0" fillId="0" borderId="17" xfId="0" applyNumberFormat="1" applyFont="1" applyBorder="1"/>
    <xf numFmtId="0" fontId="0" fillId="0" borderId="17" xfId="0" applyFont="1" applyBorder="1"/>
    <xf numFmtId="164" fontId="0" fillId="0" borderId="17" xfId="0" applyNumberFormat="1" applyFont="1" applyBorder="1" applyAlignment="1">
      <alignment horizontal="center"/>
    </xf>
    <xf numFmtId="2" fontId="0" fillId="0" borderId="17" xfId="0" applyNumberFormat="1" applyFont="1" applyBorder="1"/>
    <xf numFmtId="0" fontId="0" fillId="0" borderId="6" xfId="0" applyFont="1" applyFill="1" applyBorder="1" applyAlignment="1">
      <alignment horizontal="center" vertical="center" wrapText="1"/>
    </xf>
    <xf numFmtId="164" fontId="0" fillId="0" borderId="6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14" fontId="0" fillId="0" borderId="4" xfId="0" applyNumberFormat="1" applyFont="1" applyBorder="1" applyAlignment="1">
      <alignment horizontal="center"/>
    </xf>
    <xf numFmtId="14" fontId="0" fillId="0" borderId="9" xfId="0" applyNumberFormat="1" applyFont="1" applyBorder="1" applyAlignment="1">
      <alignment horizontal="center"/>
    </xf>
    <xf numFmtId="14" fontId="0" fillId="2" borderId="0" xfId="0" applyNumberFormat="1" applyFont="1" applyFill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164" fontId="3" fillId="0" borderId="19" xfId="0" applyNumberFormat="1" applyFont="1" applyBorder="1"/>
    <xf numFmtId="0" fontId="0" fillId="0" borderId="20" xfId="0" applyFont="1" applyBorder="1"/>
    <xf numFmtId="0" fontId="0" fillId="0" borderId="21" xfId="0" applyFont="1" applyBorder="1"/>
    <xf numFmtId="164" fontId="3" fillId="0" borderId="22" xfId="0" applyNumberFormat="1" applyFont="1" applyBorder="1"/>
    <xf numFmtId="2" fontId="1" fillId="0" borderId="23" xfId="0" applyNumberFormat="1" applyFont="1" applyFill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textRotation="90" wrapText="1"/>
    </xf>
    <xf numFmtId="0" fontId="7" fillId="0" borderId="25" xfId="0" applyFont="1" applyFill="1" applyBorder="1" applyAlignment="1">
      <alignment horizontal="center" vertical="center" textRotation="90" wrapText="1"/>
    </xf>
    <xf numFmtId="0" fontId="2" fillId="0" borderId="25" xfId="0" applyFont="1" applyFill="1" applyBorder="1" applyAlignment="1">
      <alignment horizontal="center" vertical="center" textRotation="90" wrapText="1"/>
    </xf>
    <xf numFmtId="164" fontId="1" fillId="0" borderId="25" xfId="0" applyNumberFormat="1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164" fontId="0" fillId="0" borderId="17" xfId="0" applyNumberFormat="1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left" vertical="center"/>
    </xf>
    <xf numFmtId="165" fontId="5" fillId="2" borderId="27" xfId="0" applyNumberFormat="1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 wrapText="1"/>
    </xf>
    <xf numFmtId="0" fontId="0" fillId="2" borderId="2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164" fontId="5" fillId="2" borderId="27" xfId="0" applyNumberFormat="1" applyFont="1" applyFill="1" applyBorder="1" applyAlignment="1">
      <alignment horizontal="center" vertical="center" wrapText="1"/>
    </xf>
    <xf numFmtId="0" fontId="0" fillId="2" borderId="27" xfId="0" applyFont="1" applyFill="1" applyBorder="1"/>
    <xf numFmtId="0" fontId="0" fillId="2" borderId="27" xfId="0" applyFill="1" applyBorder="1"/>
    <xf numFmtId="0" fontId="1" fillId="2" borderId="27" xfId="0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0" borderId="7" xfId="0" applyBorder="1"/>
    <xf numFmtId="0" fontId="0" fillId="0" borderId="10" xfId="0" applyBorder="1"/>
    <xf numFmtId="0" fontId="2" fillId="2" borderId="26" xfId="0" applyFont="1" applyFill="1" applyBorder="1" applyAlignment="1">
      <alignment horizontal="left" vertical="center"/>
    </xf>
    <xf numFmtId="165" fontId="0" fillId="2" borderId="27" xfId="0" applyNumberFormat="1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/>
    </xf>
    <xf numFmtId="164" fontId="0" fillId="2" borderId="27" xfId="0" applyNumberFormat="1" applyFont="1" applyFill="1" applyBorder="1" applyAlignment="1">
      <alignment horizontal="center" vertical="center"/>
    </xf>
    <xf numFmtId="14" fontId="0" fillId="2" borderId="27" xfId="0" applyNumberFormat="1" applyFont="1" applyFill="1" applyBorder="1" applyAlignment="1">
      <alignment horizontal="center"/>
    </xf>
    <xf numFmtId="164" fontId="0" fillId="2" borderId="27" xfId="0" applyNumberFormat="1" applyFont="1" applyFill="1" applyBorder="1" applyAlignment="1">
      <alignment horizontal="center"/>
    </xf>
    <xf numFmtId="164" fontId="2" fillId="2" borderId="27" xfId="0" applyNumberFormat="1" applyFont="1" applyFill="1" applyBorder="1" applyAlignment="1">
      <alignment horizontal="center" vertical="center" wrapText="1"/>
    </xf>
    <xf numFmtId="164" fontId="0" fillId="2" borderId="27" xfId="0" applyNumberFormat="1" applyFont="1" applyFill="1" applyBorder="1"/>
    <xf numFmtId="164" fontId="0" fillId="0" borderId="9" xfId="0" applyNumberFormat="1" applyFont="1" applyFill="1" applyBorder="1" applyAlignment="1">
      <alignment horizontal="center" vertical="center" wrapText="1"/>
    </xf>
    <xf numFmtId="0" fontId="2" fillId="0" borderId="21" xfId="0" applyFont="1" applyBorder="1"/>
    <xf numFmtId="0" fontId="0" fillId="0" borderId="13" xfId="0" applyBorder="1"/>
    <xf numFmtId="164" fontId="0" fillId="2" borderId="27" xfId="0" applyNumberFormat="1" applyFill="1" applyBorder="1"/>
    <xf numFmtId="0" fontId="0" fillId="0" borderId="18" xfId="0" applyBorder="1"/>
    <xf numFmtId="0" fontId="0" fillId="0" borderId="15" xfId="0" applyBorder="1"/>
    <xf numFmtId="165" fontId="1" fillId="0" borderId="25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textRotation="90"/>
    </xf>
    <xf numFmtId="0" fontId="9" fillId="0" borderId="25" xfId="0" applyFont="1" applyFill="1" applyBorder="1" applyAlignment="1">
      <alignment horizontal="center" vertical="center" textRotation="90" wrapText="1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4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 wrapText="1"/>
    </xf>
    <xf numFmtId="0" fontId="0" fillId="2" borderId="27" xfId="0" applyFill="1" applyBorder="1" applyAlignment="1">
      <alignment horizontal="center"/>
    </xf>
    <xf numFmtId="0" fontId="0" fillId="2" borderId="30" xfId="0" applyFill="1" applyBorder="1"/>
    <xf numFmtId="0" fontId="1" fillId="0" borderId="29" xfId="0" applyFont="1" applyFill="1" applyBorder="1" applyAlignment="1">
      <alignment horizontal="center" vertical="center" textRotation="90" wrapText="1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165" fontId="0" fillId="0" borderId="0" xfId="0" applyNumberFormat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 textRotation="90" wrapText="1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24" xfId="0" applyFont="1" applyBorder="1" applyAlignment="1">
      <alignment horizontal="left" vertical="center" textRotation="90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7" xfId="0" applyBorder="1"/>
    <xf numFmtId="0" fontId="0" fillId="0" borderId="28" xfId="0" applyBorder="1"/>
    <xf numFmtId="14" fontId="1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ill="1"/>
    <xf numFmtId="165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center" vertical="center"/>
    </xf>
    <xf numFmtId="0" fontId="0" fillId="2" borderId="0" xfId="0" applyFill="1" applyBorder="1"/>
    <xf numFmtId="0" fontId="0" fillId="0" borderId="3" xfId="0" applyFill="1" applyBorder="1" applyAlignment="1">
      <alignment vertical="center"/>
    </xf>
    <xf numFmtId="0" fontId="1" fillId="0" borderId="5" xfId="0" applyFont="1" applyBorder="1" applyAlignment="1">
      <alignment horizontal="center" vertical="center" textRotation="90"/>
    </xf>
    <xf numFmtId="165" fontId="1" fillId="0" borderId="6" xfId="0" applyNumberFormat="1" applyFont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2" fontId="1" fillId="0" borderId="7" xfId="0" applyNumberFormat="1" applyFont="1" applyFill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/>
    </xf>
    <xf numFmtId="165" fontId="1" fillId="0" borderId="9" xfId="0" applyNumberFormat="1" applyFont="1" applyBorder="1" applyAlignment="1">
      <alignment horizontal="center" vertical="center" wrapText="1"/>
    </xf>
    <xf numFmtId="165" fontId="9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2" fontId="1" fillId="0" borderId="10" xfId="0" applyNumberFormat="1" applyFont="1" applyFill="1" applyBorder="1" applyAlignment="1">
      <alignment horizontal="center" vertical="center" textRotation="90" wrapText="1"/>
    </xf>
    <xf numFmtId="164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8" fillId="0" borderId="6" xfId="0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8" fillId="0" borderId="9" xfId="0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0" fillId="2" borderId="34" xfId="0" applyFill="1" applyBorder="1" applyAlignment="1">
      <alignment horizontal="center" vertical="center"/>
    </xf>
    <xf numFmtId="165" fontId="0" fillId="2" borderId="35" xfId="0" applyNumberForma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 wrapText="1"/>
    </xf>
    <xf numFmtId="0" fontId="0" fillId="2" borderId="35" xfId="0" applyFill="1" applyBorder="1"/>
    <xf numFmtId="0" fontId="0" fillId="2" borderId="35" xfId="0" applyFill="1" applyBorder="1" applyAlignment="1">
      <alignment horizontal="right"/>
    </xf>
    <xf numFmtId="14" fontId="1" fillId="2" borderId="35" xfId="0" applyNumberFormat="1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2" fontId="0" fillId="2" borderId="0" xfId="0" applyNumberForma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0" fontId="0" fillId="0" borderId="37" xfId="0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2" fontId="0" fillId="0" borderId="30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3" fillId="0" borderId="38" xfId="0" applyNumberFormat="1" applyFont="1" applyBorder="1" applyAlignment="1">
      <alignment horizontal="center"/>
    </xf>
    <xf numFmtId="164" fontId="0" fillId="2" borderId="0" xfId="0" applyNumberFormat="1" applyFill="1" applyBorder="1" applyAlignment="1">
      <alignment horizontal="center" vertical="center"/>
    </xf>
    <xf numFmtId="0" fontId="0" fillId="0" borderId="0" xfId="0" applyBorder="1"/>
    <xf numFmtId="0" fontId="1" fillId="0" borderId="34" xfId="0" applyFont="1" applyBorder="1" applyAlignment="1">
      <alignment horizontal="center" vertical="center" textRotation="90"/>
    </xf>
    <xf numFmtId="165" fontId="1" fillId="0" borderId="24" xfId="0" applyNumberFormat="1" applyFont="1" applyBorder="1" applyAlignment="1">
      <alignment horizontal="center" vertical="center" wrapText="1"/>
    </xf>
    <xf numFmtId="165" fontId="1" fillId="0" borderId="39" xfId="0" applyNumberFormat="1" applyFont="1" applyBorder="1" applyAlignment="1">
      <alignment horizontal="center" vertical="center" wrapText="1"/>
    </xf>
    <xf numFmtId="165" fontId="9" fillId="0" borderId="29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textRotation="90" wrapText="1"/>
    </xf>
    <xf numFmtId="0" fontId="7" fillId="0" borderId="29" xfId="0" applyFont="1" applyFill="1" applyBorder="1" applyAlignment="1">
      <alignment horizontal="center" vertical="center" textRotation="90" wrapText="1"/>
    </xf>
    <xf numFmtId="164" fontId="1" fillId="0" borderId="29" xfId="0" applyNumberFormat="1" applyFont="1" applyFill="1" applyBorder="1" applyAlignment="1">
      <alignment horizontal="center" vertical="center" textRotation="90" wrapText="1"/>
    </xf>
    <xf numFmtId="0" fontId="2" fillId="0" borderId="29" xfId="0" applyFont="1" applyFill="1" applyBorder="1" applyAlignment="1">
      <alignment horizontal="center" vertical="center" textRotation="90" wrapText="1"/>
    </xf>
    <xf numFmtId="2" fontId="1" fillId="0" borderId="40" xfId="0" applyNumberFormat="1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14" fontId="0" fillId="0" borderId="0" xfId="0" applyNumberFormat="1"/>
    <xf numFmtId="0" fontId="26" fillId="0" borderId="0" xfId="0" applyNumberFormat="1" applyFont="1" applyFill="1" applyBorder="1" applyAlignment="1" applyProtection="1"/>
    <xf numFmtId="166" fontId="0" fillId="0" borderId="0" xfId="0" applyNumberFormat="1"/>
    <xf numFmtId="16" fontId="0" fillId="0" borderId="0" xfId="0" applyNumberFormat="1"/>
    <xf numFmtId="14" fontId="0" fillId="0" borderId="0" xfId="0" applyNumberFormat="1"/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34" borderId="0" xfId="0" applyFill="1"/>
    <xf numFmtId="0" fontId="0" fillId="0" borderId="0" xfId="0" applyFill="1"/>
    <xf numFmtId="0" fontId="22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Border="1" applyAlignment="1">
      <alignment horizontal="center" vertical="center"/>
    </xf>
    <xf numFmtId="166" fontId="0" fillId="34" borderId="0" xfId="0" applyNumberFormat="1" applyFill="1"/>
    <xf numFmtId="0" fontId="0" fillId="34" borderId="0" xfId="0" applyFill="1" applyAlignment="1">
      <alignment horizontal="right"/>
    </xf>
    <xf numFmtId="0" fontId="0" fillId="0" borderId="5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164" fontId="0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16" fontId="0" fillId="0" borderId="0" xfId="0" applyNumberFormat="1" applyFont="1" applyBorder="1"/>
    <xf numFmtId="166" fontId="0" fillId="0" borderId="0" xfId="0" applyNumberFormat="1" applyFont="1" applyBorder="1"/>
    <xf numFmtId="0" fontId="5" fillId="0" borderId="0" xfId="0" applyFont="1" applyBorder="1"/>
    <xf numFmtId="0" fontId="0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35" xfId="0" applyFont="1" applyBorder="1"/>
    <xf numFmtId="0" fontId="26" fillId="0" borderId="35" xfId="0" applyNumberFormat="1" applyFont="1" applyFill="1" applyBorder="1" applyAlignment="1" applyProtection="1"/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/>
    <xf numFmtId="0" fontId="0" fillId="0" borderId="11" xfId="0" applyFont="1" applyBorder="1"/>
    <xf numFmtId="166" fontId="0" fillId="0" borderId="12" xfId="0" applyNumberFormat="1" applyFont="1" applyBorder="1"/>
    <xf numFmtId="0" fontId="0" fillId="0" borderId="13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2" xfId="0" applyFont="1" applyBorder="1"/>
    <xf numFmtId="166" fontId="0" fillId="0" borderId="52" xfId="0" applyNumberFormat="1" applyFont="1" applyBorder="1"/>
    <xf numFmtId="166" fontId="0" fillId="0" borderId="42" xfId="0" applyNumberFormat="1" applyFont="1" applyBorder="1"/>
    <xf numFmtId="164" fontId="0" fillId="0" borderId="52" xfId="0" applyNumberFormat="1" applyFont="1" applyBorder="1" applyAlignment="1">
      <alignment horizontal="center"/>
    </xf>
    <xf numFmtId="0" fontId="26" fillId="0" borderId="52" xfId="0" applyNumberFormat="1" applyFont="1" applyFill="1" applyBorder="1" applyAlignment="1" applyProtection="1"/>
    <xf numFmtId="0" fontId="0" fillId="0" borderId="42" xfId="0" applyFont="1" applyBorder="1"/>
    <xf numFmtId="166" fontId="0" fillId="0" borderId="34" xfId="0" applyNumberFormat="1" applyFont="1" applyBorder="1"/>
    <xf numFmtId="166" fontId="0" fillId="0" borderId="35" xfId="0" applyNumberFormat="1" applyFont="1" applyBorder="1"/>
    <xf numFmtId="166" fontId="0" fillId="0" borderId="36" xfId="0" applyNumberFormat="1" applyFont="1" applyBorder="1"/>
    <xf numFmtId="166" fontId="0" fillId="0" borderId="11" xfId="0" applyNumberFormat="1" applyFont="1" applyBorder="1"/>
    <xf numFmtId="166" fontId="0" fillId="0" borderId="13" xfId="0" applyNumberFormat="1" applyFont="1" applyBorder="1"/>
    <xf numFmtId="0" fontId="2" fillId="0" borderId="11" xfId="0" applyFont="1" applyBorder="1"/>
    <xf numFmtId="0" fontId="0" fillId="0" borderId="13" xfId="0" applyFont="1" applyBorder="1"/>
    <xf numFmtId="0" fontId="0" fillId="0" borderId="34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Border="1"/>
    <xf numFmtId="164" fontId="0" fillId="0" borderId="0" xfId="0" applyNumberFormat="1" applyFont="1" applyBorder="1" applyAlignment="1">
      <alignment horizontal="center" vertical="center"/>
    </xf>
    <xf numFmtId="164" fontId="0" fillId="0" borderId="52" xfId="0" applyNumberFormat="1" applyFont="1" applyBorder="1" applyAlignment="1">
      <alignment horizontal="center" vertical="center"/>
    </xf>
    <xf numFmtId="164" fontId="0" fillId="0" borderId="35" xfId="0" applyNumberFormat="1" applyFont="1" applyBorder="1" applyAlignment="1">
      <alignment horizontal="center"/>
    </xf>
    <xf numFmtId="0" fontId="2" fillId="0" borderId="34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Border="1"/>
    <xf numFmtId="166" fontId="0" fillId="0" borderId="52" xfId="0" applyNumberFormat="1" applyBorder="1"/>
    <xf numFmtId="166" fontId="0" fillId="0" borderId="42" xfId="0" applyNumberFormat="1" applyBorder="1"/>
    <xf numFmtId="0" fontId="2" fillId="0" borderId="0" xfId="0" applyFont="1" applyFill="1" applyBorder="1"/>
    <xf numFmtId="0" fontId="0" fillId="0" borderId="1" xfId="0" applyBorder="1"/>
    <xf numFmtId="14" fontId="2" fillId="0" borderId="37" xfId="0" applyNumberFormat="1" applyFont="1" applyBorder="1"/>
    <xf numFmtId="14" fontId="2" fillId="0" borderId="30" xfId="0" applyNumberFormat="1" applyFont="1" applyBorder="1"/>
    <xf numFmtId="14" fontId="2" fillId="0" borderId="38" xfId="0" applyNumberFormat="1" applyFont="1" applyBorder="1"/>
    <xf numFmtId="0" fontId="0" fillId="0" borderId="37" xfId="0" applyBorder="1"/>
    <xf numFmtId="0" fontId="2" fillId="0" borderId="39" xfId="0" applyFont="1" applyBorder="1" applyAlignment="1">
      <alignment wrapText="1"/>
    </xf>
    <xf numFmtId="0" fontId="1" fillId="0" borderId="39" xfId="0" applyFont="1" applyBorder="1" applyAlignment="1">
      <alignment wrapText="1"/>
    </xf>
    <xf numFmtId="164" fontId="0" fillId="0" borderId="54" xfId="0" applyNumberFormat="1" applyBorder="1"/>
    <xf numFmtId="164" fontId="0" fillId="0" borderId="55" xfId="0" applyNumberFormat="1" applyBorder="1"/>
    <xf numFmtId="164" fontId="0" fillId="0" borderId="56" xfId="0" applyNumberFormat="1" applyBorder="1"/>
    <xf numFmtId="0" fontId="0" fillId="0" borderId="5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Font="1" applyBorder="1"/>
    <xf numFmtId="0" fontId="0" fillId="0" borderId="5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left"/>
    </xf>
    <xf numFmtId="164" fontId="2" fillId="0" borderId="56" xfId="0" applyNumberFormat="1" applyFont="1" applyBorder="1"/>
    <xf numFmtId="164" fontId="2" fillId="0" borderId="55" xfId="0" applyNumberFormat="1" applyFont="1" applyBorder="1"/>
    <xf numFmtId="0" fontId="0" fillId="0" borderId="57" xfId="0" applyBorder="1"/>
    <xf numFmtId="164" fontId="0" fillId="0" borderId="54" xfId="0" applyNumberFormat="1" applyFont="1" applyBorder="1"/>
    <xf numFmtId="164" fontId="0" fillId="0" borderId="55" xfId="0" applyNumberFormat="1" applyFont="1" applyBorder="1"/>
    <xf numFmtId="164" fontId="0" fillId="0" borderId="56" xfId="0" applyNumberFormat="1" applyFont="1" applyBorder="1"/>
    <xf numFmtId="164" fontId="0" fillId="0" borderId="31" xfId="0" applyNumberFormat="1" applyFont="1" applyBorder="1" applyAlignment="1">
      <alignment horizontal="center"/>
    </xf>
    <xf numFmtId="164" fontId="0" fillId="0" borderId="1" xfId="0" applyNumberFormat="1" applyFont="1" applyBorder="1"/>
    <xf numFmtId="164" fontId="0" fillId="0" borderId="57" xfId="0" applyNumberFormat="1" applyFont="1" applyBorder="1"/>
    <xf numFmtId="164" fontId="0" fillId="0" borderId="1" xfId="0" applyNumberFormat="1" applyFont="1" applyFill="1" applyBorder="1"/>
    <xf numFmtId="164" fontId="0" fillId="0" borderId="21" xfId="0" applyNumberFormat="1" applyFont="1" applyBorder="1"/>
    <xf numFmtId="164" fontId="0" fillId="0" borderId="0" xfId="0" applyNumberFormat="1" applyFont="1" applyBorder="1"/>
    <xf numFmtId="164" fontId="0" fillId="0" borderId="35" xfId="0" applyNumberFormat="1" applyFont="1" applyBorder="1"/>
    <xf numFmtId="164" fontId="0" fillId="0" borderId="36" xfId="0" applyNumberFormat="1" applyFont="1" applyBorder="1"/>
    <xf numFmtId="14" fontId="2" fillId="0" borderId="0" xfId="0" applyNumberFormat="1" applyFont="1"/>
    <xf numFmtId="164" fontId="0" fillId="0" borderId="1" xfId="0" applyNumberFormat="1" applyBorder="1"/>
    <xf numFmtId="164" fontId="0" fillId="0" borderId="0" xfId="0" applyNumberFormat="1" applyBorder="1"/>
    <xf numFmtId="164" fontId="0" fillId="0" borderId="31" xfId="0" applyNumberFormat="1" applyBorder="1"/>
    <xf numFmtId="0" fontId="2" fillId="0" borderId="27" xfId="0" applyFont="1" applyBorder="1" applyAlignment="1">
      <alignment wrapText="1"/>
    </xf>
    <xf numFmtId="0" fontId="2" fillId="0" borderId="27" xfId="0" applyFont="1" applyBorder="1"/>
    <xf numFmtId="0" fontId="2" fillId="0" borderId="52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0" fillId="0" borderId="58" xfId="0" applyNumberFormat="1" applyBorder="1"/>
    <xf numFmtId="164" fontId="0" fillId="0" borderId="59" xfId="0" applyNumberFormat="1" applyBorder="1"/>
    <xf numFmtId="164" fontId="2" fillId="0" borderId="60" xfId="0" applyNumberFormat="1" applyFont="1" applyBorder="1"/>
    <xf numFmtId="164" fontId="2" fillId="0" borderId="1" xfId="0" applyNumberFormat="1" applyFont="1" applyBorder="1"/>
    <xf numFmtId="164" fontId="0" fillId="0" borderId="57" xfId="0" applyNumberFormat="1" applyBorder="1"/>
    <xf numFmtId="167" fontId="0" fillId="0" borderId="1" xfId="0" applyNumberFormat="1" applyBorder="1"/>
    <xf numFmtId="164" fontId="0" fillId="0" borderId="12" xfId="0" applyNumberFormat="1" applyBorder="1"/>
    <xf numFmtId="0" fontId="0" fillId="0" borderId="1" xfId="0" applyFill="1" applyBorder="1"/>
    <xf numFmtId="0" fontId="0" fillId="0" borderId="16" xfId="0" applyFont="1" applyBorder="1" applyAlignment="1">
      <alignment horizontal="center"/>
    </xf>
    <xf numFmtId="164" fontId="0" fillId="0" borderId="22" xfId="0" applyNumberFormat="1" applyFont="1" applyBorder="1"/>
    <xf numFmtId="0" fontId="0" fillId="0" borderId="17" xfId="0" applyBorder="1"/>
    <xf numFmtId="164" fontId="0" fillId="0" borderId="17" xfId="0" applyNumberFormat="1" applyBorder="1"/>
    <xf numFmtId="166" fontId="0" fillId="0" borderId="1" xfId="0" applyNumberFormat="1" applyFont="1" applyBorder="1"/>
    <xf numFmtId="166" fontId="0" fillId="0" borderId="6" xfId="0" applyNumberFormat="1" applyFont="1" applyBorder="1"/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32" xfId="0" applyFont="1" applyBorder="1"/>
    <xf numFmtId="14" fontId="2" fillId="0" borderId="9" xfId="0" applyNumberFormat="1" applyFont="1" applyBorder="1"/>
    <xf numFmtId="0" fontId="2" fillId="0" borderId="9" xfId="0" applyFont="1" applyBorder="1"/>
    <xf numFmtId="0" fontId="2" fillId="0" borderId="10" xfId="0" applyFont="1" applyBorder="1"/>
    <xf numFmtId="14" fontId="2" fillId="0" borderId="30" xfId="0" applyNumberFormat="1" applyFont="1" applyFill="1" applyBorder="1"/>
    <xf numFmtId="0" fontId="0" fillId="0" borderId="0" xfId="0" applyFill="1" applyBorder="1"/>
    <xf numFmtId="166" fontId="2" fillId="0" borderId="6" xfId="0" applyNumberFormat="1" applyFont="1" applyBorder="1" applyAlignment="1">
      <alignment horizontal="center"/>
    </xf>
    <xf numFmtId="164" fontId="0" fillId="35" borderId="1" xfId="0" applyNumberFormat="1" applyFill="1" applyBorder="1" applyAlignment="1">
      <alignment horizontal="center"/>
    </xf>
    <xf numFmtId="0" fontId="0" fillId="35" borderId="1" xfId="0" applyFill="1" applyBorder="1" applyAlignment="1">
      <alignment horizontal="center" vertical="center"/>
    </xf>
    <xf numFmtId="0" fontId="8" fillId="35" borderId="1" xfId="0" applyFont="1" applyFill="1" applyBorder="1" applyAlignment="1">
      <alignment horizontal="right"/>
    </xf>
    <xf numFmtId="0" fontId="0" fillId="35" borderId="1" xfId="0" applyFill="1" applyBorder="1"/>
    <xf numFmtId="164" fontId="0" fillId="35" borderId="1" xfId="0" applyNumberFormat="1" applyFill="1" applyBorder="1" applyAlignment="1">
      <alignment horizontal="center" vertical="center"/>
    </xf>
    <xf numFmtId="0" fontId="0" fillId="35" borderId="1" xfId="0" applyFont="1" applyFill="1" applyBorder="1" applyAlignment="1">
      <alignment horizontal="center" vertical="center"/>
    </xf>
    <xf numFmtId="164" fontId="0" fillId="36" borderId="1" xfId="0" applyNumberFormat="1" applyFill="1" applyBorder="1"/>
    <xf numFmtId="164" fontId="0" fillId="0" borderId="1" xfId="0" applyNumberFormat="1" applyFill="1" applyBorder="1"/>
    <xf numFmtId="0" fontId="9" fillId="0" borderId="1" xfId="0" applyFont="1" applyBorder="1"/>
    <xf numFmtId="164" fontId="0" fillId="0" borderId="17" xfId="0" applyNumberFormat="1" applyFont="1" applyFill="1" applyBorder="1"/>
    <xf numFmtId="166" fontId="0" fillId="0" borderId="6" xfId="0" applyNumberFormat="1" applyBorder="1"/>
    <xf numFmtId="0" fontId="2" fillId="0" borderId="1" xfId="0" applyFont="1" applyBorder="1" applyAlignment="1">
      <alignment horizontal="center"/>
    </xf>
    <xf numFmtId="164" fontId="2" fillId="0" borderId="40" xfId="0" applyNumberFormat="1" applyFont="1" applyBorder="1" applyAlignment="1">
      <alignment horizontal="center" wrapText="1"/>
    </xf>
    <xf numFmtId="164" fontId="1" fillId="0" borderId="40" xfId="0" applyNumberFormat="1" applyFont="1" applyBorder="1" applyAlignment="1">
      <alignment horizontal="center" wrapText="1"/>
    </xf>
    <xf numFmtId="14" fontId="2" fillId="0" borderId="41" xfId="0" applyNumberFormat="1" applyFont="1" applyBorder="1"/>
    <xf numFmtId="0" fontId="0" fillId="0" borderId="35" xfId="0" applyBorder="1"/>
    <xf numFmtId="164" fontId="0" fillId="0" borderId="35" xfId="0" applyNumberFormat="1" applyBorder="1"/>
    <xf numFmtId="164" fontId="0" fillId="0" borderId="36" xfId="0" applyNumberFormat="1" applyBorder="1"/>
    <xf numFmtId="0" fontId="0" fillId="0" borderId="12" xfId="0" applyFill="1" applyBorder="1"/>
    <xf numFmtId="0" fontId="0" fillId="0" borderId="52" xfId="0" applyBorder="1"/>
    <xf numFmtId="164" fontId="0" fillId="0" borderId="52" xfId="0" applyNumberFormat="1" applyBorder="1"/>
    <xf numFmtId="164" fontId="0" fillId="0" borderId="42" xfId="0" applyNumberFormat="1" applyBorder="1"/>
    <xf numFmtId="0" fontId="0" fillId="0" borderId="61" xfId="0" applyBorder="1"/>
    <xf numFmtId="164" fontId="0" fillId="0" borderId="0" xfId="0" applyNumberFormat="1" applyFill="1" applyBorder="1"/>
    <xf numFmtId="0" fontId="0" fillId="0" borderId="36" xfId="0" applyFill="1" applyBorder="1"/>
    <xf numFmtId="164" fontId="0" fillId="0" borderId="61" xfId="0" applyNumberFormat="1" applyBorder="1"/>
    <xf numFmtId="14" fontId="2" fillId="0" borderId="0" xfId="0" applyNumberFormat="1" applyFont="1" applyBorder="1"/>
    <xf numFmtId="166" fontId="0" fillId="0" borderId="0" xfId="0" applyNumberFormat="1" applyBorder="1"/>
    <xf numFmtId="14" fontId="2" fillId="0" borderId="35" xfId="0" applyNumberFormat="1" applyFont="1" applyBorder="1"/>
    <xf numFmtId="14" fontId="2" fillId="0" borderId="36" xfId="0" applyNumberFormat="1" applyFont="1" applyBorder="1"/>
    <xf numFmtId="0" fontId="0" fillId="0" borderId="35" xfId="0" applyFill="1" applyBorder="1"/>
    <xf numFmtId="0" fontId="0" fillId="0" borderId="36" xfId="0" applyBorder="1"/>
    <xf numFmtId="164" fontId="0" fillId="0" borderId="32" xfId="0" applyNumberFormat="1" applyBorder="1"/>
    <xf numFmtId="0" fontId="0" fillId="0" borderId="9" xfId="0" applyBorder="1"/>
    <xf numFmtId="164" fontId="0" fillId="0" borderId="9" xfId="0" applyNumberFormat="1" applyBorder="1"/>
    <xf numFmtId="164" fontId="0" fillId="0" borderId="30" xfId="0" applyNumberFormat="1" applyBorder="1"/>
    <xf numFmtId="164" fontId="0" fillId="0" borderId="38" xfId="0" applyNumberFormat="1" applyBorder="1"/>
    <xf numFmtId="166" fontId="0" fillId="0" borderId="0" xfId="0" applyNumberFormat="1" applyFont="1" applyFill="1" applyBorder="1"/>
    <xf numFmtId="0" fontId="0" fillId="0" borderId="34" xfId="0" applyFont="1" applyBorder="1"/>
    <xf numFmtId="164" fontId="0" fillId="0" borderId="18" xfId="0" applyNumberFormat="1" applyBorder="1"/>
    <xf numFmtId="0" fontId="0" fillId="0" borderId="42" xfId="0" applyBorder="1"/>
    <xf numFmtId="166" fontId="0" fillId="0" borderId="11" xfId="0" applyNumberFormat="1" applyBorder="1"/>
    <xf numFmtId="166" fontId="0" fillId="0" borderId="34" xfId="0" applyNumberFormat="1" applyBorder="1"/>
    <xf numFmtId="0" fontId="2" fillId="0" borderId="35" xfId="0" applyFont="1" applyBorder="1"/>
    <xf numFmtId="164" fontId="0" fillId="0" borderId="61" xfId="0" applyNumberFormat="1" applyFont="1" applyBorder="1" applyAlignment="1">
      <alignment horizontal="center"/>
    </xf>
    <xf numFmtId="164" fontId="0" fillId="0" borderId="62" xfId="0" applyNumberFormat="1" applyFont="1" applyBorder="1" applyAlignment="1">
      <alignment horizontal="center"/>
    </xf>
    <xf numFmtId="0" fontId="0" fillId="0" borderId="63" xfId="0" applyFont="1" applyBorder="1"/>
    <xf numFmtId="2" fontId="0" fillId="0" borderId="1" xfId="0" applyNumberFormat="1" applyFont="1" applyBorder="1"/>
    <xf numFmtId="2" fontId="0" fillId="0" borderId="1" xfId="0" applyNumberFormat="1" applyBorder="1"/>
    <xf numFmtId="164" fontId="0" fillId="0" borderId="5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1" xfId="0" applyFont="1" applyBorder="1"/>
    <xf numFmtId="0" fontId="0" fillId="0" borderId="8" xfId="0" applyFont="1" applyBorder="1"/>
    <xf numFmtId="2" fontId="0" fillId="0" borderId="9" xfId="0" applyNumberFormat="1" applyBorder="1"/>
    <xf numFmtId="166" fontId="0" fillId="0" borderId="35" xfId="0" applyNumberFormat="1" applyBorder="1"/>
    <xf numFmtId="0" fontId="0" fillId="0" borderId="42" xfId="0" applyFill="1" applyBorder="1"/>
    <xf numFmtId="16" fontId="2" fillId="0" borderId="0" xfId="0" applyNumberFormat="1" applyFont="1"/>
    <xf numFmtId="14" fontId="2" fillId="0" borderId="0" xfId="0" applyNumberFormat="1" applyFont="1" applyFill="1"/>
    <xf numFmtId="166" fontId="2" fillId="0" borderId="0" xfId="0" applyNumberFormat="1" applyFont="1" applyFill="1" applyBorder="1"/>
    <xf numFmtId="0" fontId="0" fillId="0" borderId="34" xfId="0" applyBorder="1"/>
    <xf numFmtId="0" fontId="0" fillId="0" borderId="11" xfId="0" applyBorder="1"/>
    <xf numFmtId="0" fontId="0" fillId="0" borderId="52" xfId="0" applyFill="1" applyBorder="1"/>
    <xf numFmtId="0" fontId="22" fillId="0" borderId="0" xfId="0" applyFont="1" applyFill="1" applyBorder="1"/>
    <xf numFmtId="14" fontId="3" fillId="0" borderId="0" xfId="0" applyNumberFormat="1" applyFont="1"/>
    <xf numFmtId="164" fontId="22" fillId="0" borderId="0" xfId="0" applyNumberFormat="1" applyFont="1"/>
    <xf numFmtId="164" fontId="0" fillId="34" borderId="0" xfId="0" applyNumberFormat="1" applyFill="1"/>
    <xf numFmtId="0" fontId="29" fillId="0" borderId="0" xfId="0" applyFont="1" applyFill="1" applyBorder="1"/>
    <xf numFmtId="0" fontId="0" fillId="0" borderId="0" xfId="0" applyBorder="1" applyAlignment="1">
      <alignment horizontal="center"/>
    </xf>
    <xf numFmtId="164" fontId="0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14" fontId="9" fillId="0" borderId="1" xfId="0" applyNumberFormat="1" applyFont="1" applyBorder="1"/>
    <xf numFmtId="164" fontId="0" fillId="34" borderId="1" xfId="0" applyNumberFormat="1" applyFill="1" applyBorder="1" applyAlignment="1">
      <alignment horizontal="center"/>
    </xf>
    <xf numFmtId="164" fontId="0" fillId="34" borderId="1" xfId="0" applyNumberFormat="1" applyFill="1" applyBorder="1" applyAlignment="1">
      <alignment horizontal="left"/>
    </xf>
    <xf numFmtId="17" fontId="9" fillId="0" borderId="1" xfId="0" applyNumberFormat="1" applyFont="1" applyBorder="1"/>
    <xf numFmtId="164" fontId="0" fillId="0" borderId="35" xfId="0" applyNumberFormat="1" applyFill="1" applyBorder="1"/>
    <xf numFmtId="2" fontId="0" fillId="0" borderId="57" xfId="0" applyNumberFormat="1" applyFont="1" applyBorder="1"/>
    <xf numFmtId="2" fontId="0" fillId="0" borderId="21" xfId="0" applyNumberFormat="1" applyFont="1" applyBorder="1"/>
    <xf numFmtId="164" fontId="0" fillId="0" borderId="12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23" xfId="0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0" fillId="0" borderId="36" xfId="0" applyNumberFormat="1" applyFont="1" applyBorder="1"/>
    <xf numFmtId="2" fontId="0" fillId="0" borderId="35" xfId="0" applyNumberFormat="1" applyFont="1" applyBorder="1"/>
    <xf numFmtId="166" fontId="2" fillId="0" borderId="1" xfId="0" applyNumberFormat="1" applyFon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9" xfId="0" applyNumberFormat="1" applyFill="1" applyBorder="1"/>
    <xf numFmtId="14" fontId="2" fillId="0" borderId="1" xfId="0" applyNumberFormat="1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22" fillId="0" borderId="0" xfId="0" applyFont="1" applyFill="1"/>
    <xf numFmtId="164" fontId="0" fillId="35" borderId="0" xfId="0" applyNumberFormat="1" applyFill="1"/>
    <xf numFmtId="164" fontId="0" fillId="0" borderId="0" xfId="0" applyNumberFormat="1" applyFill="1"/>
  </cellXfs>
  <cellStyles count="42">
    <cellStyle name="20% – rõhk1" xfId="18" builtinId="30" customBuiltin="1"/>
    <cellStyle name="20% – rõhk2" xfId="22" builtinId="34" customBuiltin="1"/>
    <cellStyle name="20% – rõhk3" xfId="26" builtinId="38" customBuiltin="1"/>
    <cellStyle name="20% – rõhk4" xfId="30" builtinId="42" customBuiltin="1"/>
    <cellStyle name="20% – rõhk5" xfId="34" builtinId="46" customBuiltin="1"/>
    <cellStyle name="20% – rõhk6" xfId="38" builtinId="50" customBuiltin="1"/>
    <cellStyle name="40% – rõhk1" xfId="19" builtinId="31" customBuiltin="1"/>
    <cellStyle name="40% – rõhk2" xfId="23" builtinId="35" customBuiltin="1"/>
    <cellStyle name="40% – rõhk3" xfId="27" builtinId="39" customBuiltin="1"/>
    <cellStyle name="40% – rõhk4" xfId="31" builtinId="43" customBuiltin="1"/>
    <cellStyle name="40% – rõhk5" xfId="35" builtinId="47" customBuiltin="1"/>
    <cellStyle name="40% – rõhk6" xfId="39" builtinId="51" customBuiltin="1"/>
    <cellStyle name="60% – rõhk1" xfId="20" builtinId="32" customBuiltin="1"/>
    <cellStyle name="60% – rõhk2" xfId="24" builtinId="36" customBuiltin="1"/>
    <cellStyle name="60% – rõhk3" xfId="28" builtinId="40" customBuiltin="1"/>
    <cellStyle name="60% – rõhk4" xfId="32" builtinId="44" customBuiltin="1"/>
    <cellStyle name="60% – rõhk5" xfId="36" builtinId="48" customBuiltin="1"/>
    <cellStyle name="60% – rõhk6" xfId="40" builtinId="52" customBuiltin="1"/>
    <cellStyle name="Arvutus" xfId="10" builtinId="22" customBuiltin="1"/>
    <cellStyle name="Halb" xfId="6" builtinId="27" customBuiltin="1"/>
    <cellStyle name="Hea" xfId="5" builtinId="26" customBuiltin="1"/>
    <cellStyle name="Hoiatuse tekst" xfId="13" builtinId="11" customBuiltin="1"/>
    <cellStyle name="Kokku" xfId="16" builtinId="25" customBuiltin="1"/>
    <cellStyle name="Kontrolli lahtrit" xfId="12" builtinId="23" customBuiltin="1"/>
    <cellStyle name="Lingitud lahter" xfId="11" builtinId="24" customBuiltin="1"/>
    <cellStyle name="Märkus" xfId="14" builtinId="10" customBuiltin="1"/>
    <cellStyle name="Neutraalne" xfId="7" builtinId="28" customBuiltin="1"/>
    <cellStyle name="Normaallaad" xfId="0" builtinId="0"/>
    <cellStyle name="Pealkiri 1" xfId="1" builtinId="16" customBuiltin="1"/>
    <cellStyle name="Pealkiri 2" xfId="2" builtinId="17" customBuiltin="1"/>
    <cellStyle name="Pealkiri 3" xfId="3" builtinId="18" customBuiltin="1"/>
    <cellStyle name="Pealkiri 4" xfId="4" builtinId="19" customBuiltin="1"/>
    <cellStyle name="Rõhk1" xfId="17" builtinId="29" customBuiltin="1"/>
    <cellStyle name="Rõhk2" xfId="21" builtinId="33" customBuiltin="1"/>
    <cellStyle name="Rõhk3" xfId="25" builtinId="37" customBuiltin="1"/>
    <cellStyle name="Rõhk4" xfId="29" builtinId="41" customBuiltin="1"/>
    <cellStyle name="Rõhk5" xfId="33" builtinId="45" customBuiltin="1"/>
    <cellStyle name="Rõhk6" xfId="37" builtinId="49" customBuiltin="1"/>
    <cellStyle name="Selgitav tekst" xfId="15" builtinId="53" customBuiltin="1"/>
    <cellStyle name="Sisestus" xfId="8" builtinId="20" customBuiltin="1"/>
    <cellStyle name="Title 2" xfId="41"/>
    <cellStyle name="Väljund" xfId="9" builtinId="21" customBuiltin="1"/>
  </cellStyles>
  <dxfs count="0"/>
  <tableStyles count="0" defaultTableStyle="TableStyleMedium2" defaultPivotStyle="PivotStyleLight16"/>
  <colors>
    <mruColors>
      <color rgb="FF260FB1"/>
      <color rgb="FF7B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8573928259023"/>
          <c:y val="5.2308691095592247E-2"/>
          <c:w val="0.88651137357830279"/>
          <c:h val="0.82966231694536419"/>
        </c:manualLayout>
      </c:layout>
      <c:lineChart>
        <c:grouping val="standard"/>
        <c:varyColors val="0"/>
        <c:ser>
          <c:idx val="0"/>
          <c:order val="0"/>
          <c:tx>
            <c:v>R1v</c:v>
          </c:tx>
          <c:cat>
            <c:numRef>
              <c:f>Vajumitabel!$R$2:$Y$2</c:f>
              <c:numCache>
                <c:formatCode>m/d/yyyy</c:formatCode>
                <c:ptCount val="8"/>
                <c:pt idx="0">
                  <c:v>42286</c:v>
                </c:pt>
                <c:pt idx="1">
                  <c:v>42290</c:v>
                </c:pt>
                <c:pt idx="2">
                  <c:v>42292</c:v>
                </c:pt>
                <c:pt idx="3">
                  <c:v>42307</c:v>
                </c:pt>
                <c:pt idx="4">
                  <c:v>42324</c:v>
                </c:pt>
                <c:pt idx="5">
                  <c:v>42338</c:v>
                </c:pt>
                <c:pt idx="6">
                  <c:v>42353</c:v>
                </c:pt>
                <c:pt idx="7">
                  <c:v>42367</c:v>
                </c:pt>
              </c:numCache>
            </c:numRef>
          </c:cat>
          <c:val>
            <c:numRef>
              <c:f>Vajumitabel!$R$4:$Y$4</c:f>
              <c:numCache>
                <c:formatCode>General</c:formatCode>
                <c:ptCount val="8"/>
                <c:pt idx="0">
                  <c:v>73.447940000000003</c:v>
                </c:pt>
                <c:pt idx="1">
                  <c:v>73.396169999999998</c:v>
                </c:pt>
                <c:pt idx="2">
                  <c:v>73.367339999999999</c:v>
                </c:pt>
                <c:pt idx="3">
                  <c:v>73.297600000000003</c:v>
                </c:pt>
                <c:pt idx="4">
                  <c:v>73.270380000000003</c:v>
                </c:pt>
                <c:pt idx="5">
                  <c:v>73.257010000000008</c:v>
                </c:pt>
                <c:pt idx="6">
                  <c:v>73.248410000000007</c:v>
                </c:pt>
                <c:pt idx="7">
                  <c:v>73.240110000000001</c:v>
                </c:pt>
              </c:numCache>
            </c:numRef>
          </c:val>
          <c:smooth val="0"/>
        </c:ser>
        <c:ser>
          <c:idx val="1"/>
          <c:order val="1"/>
          <c:tx>
            <c:v>Rp1</c:v>
          </c:tx>
          <c:cat>
            <c:numRef>
              <c:f>Vajumitabel!$R$2:$Y$2</c:f>
              <c:numCache>
                <c:formatCode>m/d/yyyy</c:formatCode>
                <c:ptCount val="8"/>
                <c:pt idx="0">
                  <c:v>42286</c:v>
                </c:pt>
                <c:pt idx="1">
                  <c:v>42290</c:v>
                </c:pt>
                <c:pt idx="2">
                  <c:v>42292</c:v>
                </c:pt>
                <c:pt idx="3">
                  <c:v>42307</c:v>
                </c:pt>
                <c:pt idx="4">
                  <c:v>42324</c:v>
                </c:pt>
                <c:pt idx="5">
                  <c:v>42338</c:v>
                </c:pt>
                <c:pt idx="6">
                  <c:v>42353</c:v>
                </c:pt>
                <c:pt idx="7">
                  <c:v>42367</c:v>
                </c:pt>
              </c:numCache>
            </c:numRef>
          </c:cat>
          <c:val>
            <c:numRef>
              <c:f>Vajumitabel!$R$5:$Y$5</c:f>
              <c:numCache>
                <c:formatCode>General</c:formatCode>
                <c:ptCount val="8"/>
                <c:pt idx="0">
                  <c:v>73.343730000000008</c:v>
                </c:pt>
                <c:pt idx="1">
                  <c:v>73.303730000000016</c:v>
                </c:pt>
                <c:pt idx="2">
                  <c:v>73.275300000000016</c:v>
                </c:pt>
                <c:pt idx="3">
                  <c:v>73.214640000000017</c:v>
                </c:pt>
                <c:pt idx="4">
                  <c:v>73.187210000000007</c:v>
                </c:pt>
                <c:pt idx="5">
                  <c:v>73.171960000000013</c:v>
                </c:pt>
                <c:pt idx="6">
                  <c:v>73.161300000000011</c:v>
                </c:pt>
                <c:pt idx="7">
                  <c:v>73.154560000000018</c:v>
                </c:pt>
              </c:numCache>
            </c:numRef>
          </c:val>
          <c:smooth val="0"/>
        </c:ser>
        <c:ser>
          <c:idx val="2"/>
          <c:order val="2"/>
          <c:tx>
            <c:v>R1p</c:v>
          </c:tx>
          <c:cat>
            <c:numRef>
              <c:f>Vajumitabel!$R$2:$Y$2</c:f>
              <c:numCache>
                <c:formatCode>m/d/yyyy</c:formatCode>
                <c:ptCount val="8"/>
                <c:pt idx="0">
                  <c:v>42286</c:v>
                </c:pt>
                <c:pt idx="1">
                  <c:v>42290</c:v>
                </c:pt>
                <c:pt idx="2">
                  <c:v>42292</c:v>
                </c:pt>
                <c:pt idx="3">
                  <c:v>42307</c:v>
                </c:pt>
                <c:pt idx="4">
                  <c:v>42324</c:v>
                </c:pt>
                <c:pt idx="5">
                  <c:v>42338</c:v>
                </c:pt>
                <c:pt idx="6">
                  <c:v>42353</c:v>
                </c:pt>
                <c:pt idx="7">
                  <c:v>42367</c:v>
                </c:pt>
              </c:numCache>
            </c:numRef>
          </c:cat>
          <c:val>
            <c:numRef>
              <c:f>Vajumitabel!$R$6:$Y$6</c:f>
              <c:numCache>
                <c:formatCode>General</c:formatCode>
                <c:ptCount val="8"/>
                <c:pt idx="0">
                  <c:v>73.317139999999995</c:v>
                </c:pt>
                <c:pt idx="1">
                  <c:v>73.28707</c:v>
                </c:pt>
                <c:pt idx="2">
                  <c:v>73.255809999999997</c:v>
                </c:pt>
                <c:pt idx="3">
                  <c:v>73.18956</c:v>
                </c:pt>
                <c:pt idx="4">
                  <c:v>73.162139999999994</c:v>
                </c:pt>
                <c:pt idx="5">
                  <c:v>73.14828</c:v>
                </c:pt>
                <c:pt idx="6">
                  <c:v>73.138059999999996</c:v>
                </c:pt>
                <c:pt idx="7">
                  <c:v>73.131109999999993</c:v>
                </c:pt>
              </c:numCache>
            </c:numRef>
          </c:val>
          <c:smooth val="0"/>
        </c:ser>
        <c:ser>
          <c:idx val="3"/>
          <c:order val="3"/>
          <c:tx>
            <c:v>R24/R2</c:v>
          </c:tx>
          <c:cat>
            <c:numRef>
              <c:f>Vajumitabel!$R$2:$Y$2</c:f>
              <c:numCache>
                <c:formatCode>m/d/yyyy</c:formatCode>
                <c:ptCount val="8"/>
                <c:pt idx="0">
                  <c:v>42286</c:v>
                </c:pt>
                <c:pt idx="1">
                  <c:v>42290</c:v>
                </c:pt>
                <c:pt idx="2">
                  <c:v>42292</c:v>
                </c:pt>
                <c:pt idx="3">
                  <c:v>42307</c:v>
                </c:pt>
                <c:pt idx="4">
                  <c:v>42324</c:v>
                </c:pt>
                <c:pt idx="5">
                  <c:v>42338</c:v>
                </c:pt>
                <c:pt idx="6">
                  <c:v>42353</c:v>
                </c:pt>
                <c:pt idx="7">
                  <c:v>42367</c:v>
                </c:pt>
              </c:numCache>
            </c:numRef>
          </c:cat>
          <c:val>
            <c:numRef>
              <c:f>Vajumitabel!$R$24:$Y$24</c:f>
              <c:numCache>
                <c:formatCode>General</c:formatCode>
                <c:ptCount val="8"/>
                <c:pt idx="0">
                  <c:v>73.231430000000017</c:v>
                </c:pt>
                <c:pt idx="1">
                  <c:v>73.19007000000002</c:v>
                </c:pt>
                <c:pt idx="2">
                  <c:v>73.174030000000016</c:v>
                </c:pt>
                <c:pt idx="3">
                  <c:v>73.12145000000001</c:v>
                </c:pt>
                <c:pt idx="4">
                  <c:v>73.090770000000006</c:v>
                </c:pt>
                <c:pt idx="5">
                  <c:v>73.072980000000015</c:v>
                </c:pt>
                <c:pt idx="6">
                  <c:v>73.060880000000012</c:v>
                </c:pt>
                <c:pt idx="7">
                  <c:v>73.049920000000014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22568896"/>
        <c:axId val="-2022566176"/>
      </c:lineChart>
      <c:dateAx>
        <c:axId val="-20225688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2022566176"/>
        <c:crosses val="autoZero"/>
        <c:auto val="1"/>
        <c:lblOffset val="100"/>
        <c:baseTimeUnit val="days"/>
      </c:dateAx>
      <c:valAx>
        <c:axId val="-2022566176"/>
        <c:scaling>
          <c:orientation val="minMax"/>
          <c:max val="73.45"/>
          <c:min val="73.0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22568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7082239720037"/>
          <c:y val="6.1251495506524548E-2"/>
          <c:w val="0.16647222222222224"/>
          <c:h val="0.2931374003781443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28810066965765E-2"/>
          <c:y val="5.1400554097404488E-2"/>
          <c:w val="0.86430348075649421"/>
          <c:h val="0.69985892388451465"/>
        </c:manualLayout>
      </c:layout>
      <c:lineChart>
        <c:grouping val="standard"/>
        <c:varyColors val="0"/>
        <c:ser>
          <c:idx val="7"/>
          <c:order val="0"/>
          <c:tx>
            <c:v>R41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Vajumitabel!$P$68:$Y$68</c:f>
              <c:numCache>
                <c:formatCode>General</c:formatCode>
                <c:ptCount val="10"/>
                <c:pt idx="1">
                  <c:v>73.624560000000002</c:v>
                </c:pt>
                <c:pt idx="2">
                  <c:v>73.583010000000002</c:v>
                </c:pt>
                <c:pt idx="3">
                  <c:v>73.530659999999997</c:v>
                </c:pt>
                <c:pt idx="4">
                  <c:v>73.505369999999999</c:v>
                </c:pt>
                <c:pt idx="5">
                  <c:v>73.435209999999998</c:v>
                </c:pt>
                <c:pt idx="6">
                  <c:v>73.398020000000002</c:v>
                </c:pt>
                <c:pt idx="7">
                  <c:v>73.378020000000006</c:v>
                </c:pt>
                <c:pt idx="8">
                  <c:v>73.363669999999999</c:v>
                </c:pt>
                <c:pt idx="9">
                  <c:v>73.353719999999996</c:v>
                </c:pt>
              </c:numCache>
            </c:numRef>
          </c:val>
          <c:smooth val="0"/>
        </c:ser>
        <c:ser>
          <c:idx val="8"/>
          <c:order val="1"/>
          <c:tx>
            <c:v>R42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Vajumitabel!$P$69:$Y$69</c:f>
              <c:numCache>
                <c:formatCode>General</c:formatCode>
                <c:ptCount val="10"/>
                <c:pt idx="1">
                  <c:v>73.453999999999994</c:v>
                </c:pt>
                <c:pt idx="2">
                  <c:v>73.422139999999999</c:v>
                </c:pt>
                <c:pt idx="3">
                  <c:v>73.381899999999987</c:v>
                </c:pt>
                <c:pt idx="4">
                  <c:v>73.362989999999996</c:v>
                </c:pt>
                <c:pt idx="5">
                  <c:v>73.299949999999995</c:v>
                </c:pt>
                <c:pt idx="6">
                  <c:v>73.265789999999996</c:v>
                </c:pt>
                <c:pt idx="7">
                  <c:v>73.246209999999991</c:v>
                </c:pt>
                <c:pt idx="8">
                  <c:v>73.232320000000001</c:v>
                </c:pt>
                <c:pt idx="9">
                  <c:v>73.222699999999989</c:v>
                </c:pt>
              </c:numCache>
            </c:numRef>
          </c:val>
          <c:smooth val="0"/>
        </c:ser>
        <c:ser>
          <c:idx val="0"/>
          <c:order val="2"/>
          <c:tx>
            <c:v>R43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Vajumitabel!$P$70:$Y$70</c:f>
              <c:numCache>
                <c:formatCode>General</c:formatCode>
                <c:ptCount val="10"/>
                <c:pt idx="0">
                  <c:v>73.299840000000017</c:v>
                </c:pt>
                <c:pt idx="1">
                  <c:v>73.26121000000002</c:v>
                </c:pt>
                <c:pt idx="2">
                  <c:v>73.221160000000012</c:v>
                </c:pt>
                <c:pt idx="3">
                  <c:v>73.178610000000006</c:v>
                </c:pt>
                <c:pt idx="4">
                  <c:v>73.156890000000018</c:v>
                </c:pt>
                <c:pt idx="5">
                  <c:v>73.084340000000012</c:v>
                </c:pt>
                <c:pt idx="6">
                  <c:v>73.044810000000012</c:v>
                </c:pt>
                <c:pt idx="7">
                  <c:v>73.022610000000014</c:v>
                </c:pt>
                <c:pt idx="8">
                  <c:v>73.007500000000007</c:v>
                </c:pt>
                <c:pt idx="9">
                  <c:v>72.996520000000018</c:v>
                </c:pt>
              </c:numCache>
            </c:numRef>
          </c:val>
          <c:smooth val="0"/>
        </c:ser>
        <c:ser>
          <c:idx val="1"/>
          <c:order val="3"/>
          <c:tx>
            <c:v>R44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Vajumitabel!$P$71:$Y$71</c:f>
              <c:numCache>
                <c:formatCode>General</c:formatCode>
                <c:ptCount val="10"/>
                <c:pt idx="0">
                  <c:v>73.101169999999996</c:v>
                </c:pt>
                <c:pt idx="1">
                  <c:v>73.063269999999989</c:v>
                </c:pt>
                <c:pt idx="2">
                  <c:v>73.018799999999999</c:v>
                </c:pt>
                <c:pt idx="3">
                  <c:v>72.969539999999995</c:v>
                </c:pt>
                <c:pt idx="4">
                  <c:v>72.945279999999997</c:v>
                </c:pt>
                <c:pt idx="5">
                  <c:v>72.866420000000005</c:v>
                </c:pt>
                <c:pt idx="6">
                  <c:v>72.822550000000007</c:v>
                </c:pt>
                <c:pt idx="7">
                  <c:v>72.799289999999985</c:v>
                </c:pt>
                <c:pt idx="8">
                  <c:v>72.782250000000005</c:v>
                </c:pt>
                <c:pt idx="9">
                  <c:v>72.770260000000007</c:v>
                </c:pt>
              </c:numCache>
            </c:numRef>
          </c:val>
          <c:smooth val="0"/>
        </c:ser>
        <c:ser>
          <c:idx val="2"/>
          <c:order val="4"/>
          <c:tx>
            <c:v>R45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Vajumitabel!$P$72:$Y$72</c:f>
              <c:numCache>
                <c:formatCode>General</c:formatCode>
                <c:ptCount val="10"/>
                <c:pt idx="0">
                  <c:v>73.168880000000001</c:v>
                </c:pt>
                <c:pt idx="1">
                  <c:v>73.131569999999996</c:v>
                </c:pt>
                <c:pt idx="2">
                  <c:v>73.090459999999993</c:v>
                </c:pt>
                <c:pt idx="3">
                  <c:v>73.035510000000002</c:v>
                </c:pt>
                <c:pt idx="4">
                  <c:v>73.014690000000002</c:v>
                </c:pt>
                <c:pt idx="5">
                  <c:v>72.929760000000002</c:v>
                </c:pt>
                <c:pt idx="6">
                  <c:v>72.883650000000003</c:v>
                </c:pt>
                <c:pt idx="7">
                  <c:v>72.859489999999994</c:v>
                </c:pt>
                <c:pt idx="8">
                  <c:v>72.841889999999992</c:v>
                </c:pt>
                <c:pt idx="9">
                  <c:v>72.829459999999997</c:v>
                </c:pt>
              </c:numCache>
            </c:numRef>
          </c:val>
          <c:smooth val="0"/>
        </c:ser>
        <c:ser>
          <c:idx val="3"/>
          <c:order val="5"/>
          <c:tx>
            <c:v>R46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Vajumitabel!$P$73:$Y$73</c:f>
              <c:numCache>
                <c:formatCode>General</c:formatCode>
                <c:ptCount val="10"/>
                <c:pt idx="0">
                  <c:v>73.369050000000016</c:v>
                </c:pt>
                <c:pt idx="1">
                  <c:v>73.306490000000011</c:v>
                </c:pt>
                <c:pt idx="2">
                  <c:v>73.258190000000013</c:v>
                </c:pt>
                <c:pt idx="3">
                  <c:v>73.199390000000008</c:v>
                </c:pt>
                <c:pt idx="4">
                  <c:v>73.176000000000016</c:v>
                </c:pt>
                <c:pt idx="5">
                  <c:v>73.088080000000005</c:v>
                </c:pt>
                <c:pt idx="6">
                  <c:v>73.042510000000007</c:v>
                </c:pt>
                <c:pt idx="7">
                  <c:v>73.018630000000016</c:v>
                </c:pt>
                <c:pt idx="8">
                  <c:v>73.001480000000015</c:v>
                </c:pt>
                <c:pt idx="9">
                  <c:v>72.989180000000005</c:v>
                </c:pt>
              </c:numCache>
            </c:numRef>
          </c:val>
          <c:smooth val="0"/>
        </c:ser>
        <c:ser>
          <c:idx val="4"/>
          <c:order val="6"/>
          <c:tx>
            <c:v>R47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Vajumitabel!$P$74:$Y$74</c:f>
              <c:numCache>
                <c:formatCode>General</c:formatCode>
                <c:ptCount val="10"/>
                <c:pt idx="0">
                  <c:v>73.546409999999995</c:v>
                </c:pt>
                <c:pt idx="1">
                  <c:v>73.491140000000001</c:v>
                </c:pt>
                <c:pt idx="2">
                  <c:v>73.442869999999999</c:v>
                </c:pt>
                <c:pt idx="3">
                  <c:v>73.391639999999995</c:v>
                </c:pt>
                <c:pt idx="4">
                  <c:v>73.365639999999999</c:v>
                </c:pt>
                <c:pt idx="5">
                  <c:v>73.285389999999992</c:v>
                </c:pt>
                <c:pt idx="6">
                  <c:v>73.242959999999997</c:v>
                </c:pt>
                <c:pt idx="7">
                  <c:v>73.221009999999993</c:v>
                </c:pt>
                <c:pt idx="8">
                  <c:v>73.20532</c:v>
                </c:pt>
                <c:pt idx="9">
                  <c:v>73.194839999999999</c:v>
                </c:pt>
              </c:numCache>
            </c:numRef>
          </c:val>
          <c:smooth val="0"/>
        </c:ser>
        <c:ser>
          <c:idx val="5"/>
          <c:order val="7"/>
          <c:tx>
            <c:v>R48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Vajumitabel!$P$75:$Y$75</c:f>
              <c:numCache>
                <c:formatCode>General</c:formatCode>
                <c:ptCount val="10"/>
                <c:pt idx="0">
                  <c:v>73.487520000000004</c:v>
                </c:pt>
                <c:pt idx="1">
                  <c:v>73.408980000000014</c:v>
                </c:pt>
                <c:pt idx="2">
                  <c:v>73.35266</c:v>
                </c:pt>
                <c:pt idx="3">
                  <c:v>73.295150000000007</c:v>
                </c:pt>
                <c:pt idx="4">
                  <c:v>73.267200000000003</c:v>
                </c:pt>
                <c:pt idx="5">
                  <c:v>73.178539999999998</c:v>
                </c:pt>
                <c:pt idx="6">
                  <c:v>73.13797000000001</c:v>
                </c:pt>
                <c:pt idx="7">
                  <c:v>73.115610000000004</c:v>
                </c:pt>
                <c:pt idx="8">
                  <c:v>73.101530000000011</c:v>
                </c:pt>
                <c:pt idx="9">
                  <c:v>73.090590000000006</c:v>
                </c:pt>
              </c:numCache>
            </c:numRef>
          </c:val>
          <c:smooth val="0"/>
        </c:ser>
        <c:ser>
          <c:idx val="6"/>
          <c:order val="8"/>
          <c:tx>
            <c:v>R49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Vajumitabel!$P$76:$Y$76</c:f>
              <c:numCache>
                <c:formatCode>General</c:formatCode>
                <c:ptCount val="10"/>
                <c:pt idx="0">
                  <c:v>73.436719999999994</c:v>
                </c:pt>
                <c:pt idx="1">
                  <c:v>73.357489999999999</c:v>
                </c:pt>
                <c:pt idx="2">
                  <c:v>73.305629999999994</c:v>
                </c:pt>
                <c:pt idx="3">
                  <c:v>73.252229999999997</c:v>
                </c:pt>
                <c:pt idx="4">
                  <c:v>73.228470000000002</c:v>
                </c:pt>
                <c:pt idx="5">
                  <c:v>73.151759999999996</c:v>
                </c:pt>
                <c:pt idx="6">
                  <c:v>73.110690000000005</c:v>
                </c:pt>
                <c:pt idx="7">
                  <c:v>73.089449999999999</c:v>
                </c:pt>
                <c:pt idx="8">
                  <c:v>73.075450000000004</c:v>
                </c:pt>
                <c:pt idx="9">
                  <c:v>73.065200000000004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42745424"/>
        <c:axId val="-1842739440"/>
      </c:lineChart>
      <c:dateAx>
        <c:axId val="-18427454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1842739440"/>
        <c:crosses val="autoZero"/>
        <c:auto val="1"/>
        <c:lblOffset val="100"/>
        <c:baseTimeUnit val="days"/>
      </c:dateAx>
      <c:valAx>
        <c:axId val="-1842739440"/>
        <c:scaling>
          <c:orientation val="minMax"/>
          <c:max val="73.649999999999991"/>
          <c:min val="72.7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42745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590342679127713"/>
          <c:y val="0.12327245552639272"/>
          <c:w val="7.0981308411214958E-2"/>
          <c:h val="0.707158428113155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K41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Vajumitabel!$P$77:$Y$77</c:f>
              <c:numCache>
                <c:formatCode>General</c:formatCode>
                <c:ptCount val="10"/>
                <c:pt idx="0">
                  <c:v>76.195009999999996</c:v>
                </c:pt>
                <c:pt idx="1">
                  <c:v>76.127170000000007</c:v>
                </c:pt>
                <c:pt idx="2">
                  <c:v>76.077309999999997</c:v>
                </c:pt>
                <c:pt idx="3">
                  <c:v>76.020629999999997</c:v>
                </c:pt>
                <c:pt idx="4">
                  <c:v>75.994230000000002</c:v>
                </c:pt>
                <c:pt idx="5">
                  <c:v>75.908900000000003</c:v>
                </c:pt>
                <c:pt idx="6">
                  <c:v>75.862710000000007</c:v>
                </c:pt>
                <c:pt idx="7">
                  <c:v>75.83914</c:v>
                </c:pt>
                <c:pt idx="8">
                  <c:v>75.821730000000002</c:v>
                </c:pt>
                <c:pt idx="9">
                  <c:v>75.809399999999997</c:v>
                </c:pt>
              </c:numCache>
            </c:numRef>
          </c:val>
          <c:smooth val="0"/>
        </c:ser>
        <c:ser>
          <c:idx val="1"/>
          <c:order val="1"/>
          <c:tx>
            <c:v>K42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Vajumitabel!$P$78:$Y$78</c:f>
              <c:numCache>
                <c:formatCode>General</c:formatCode>
                <c:ptCount val="10"/>
                <c:pt idx="0">
                  <c:v>76.455950000000001</c:v>
                </c:pt>
                <c:pt idx="1">
                  <c:v>76.416269999999997</c:v>
                </c:pt>
                <c:pt idx="2">
                  <c:v>76.372779999999992</c:v>
                </c:pt>
                <c:pt idx="3">
                  <c:v>76.320629999999994</c:v>
                </c:pt>
                <c:pt idx="4">
                  <c:v>76.297470000000004</c:v>
                </c:pt>
                <c:pt idx="5">
                  <c:v>76.21172</c:v>
                </c:pt>
                <c:pt idx="6">
                  <c:v>76.165700000000001</c:v>
                </c:pt>
                <c:pt idx="7">
                  <c:v>76.141130000000004</c:v>
                </c:pt>
                <c:pt idx="8">
                  <c:v>76.123319999999993</c:v>
                </c:pt>
                <c:pt idx="9">
                  <c:v>76.110379999999992</c:v>
                </c:pt>
              </c:numCache>
            </c:numRef>
          </c:val>
          <c:smooth val="0"/>
        </c:ser>
        <c:ser>
          <c:idx val="2"/>
          <c:order val="2"/>
          <c:tx>
            <c:v>K43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Vajumitabel!$P$79:$Y$79</c:f>
              <c:numCache>
                <c:formatCode>General</c:formatCode>
                <c:ptCount val="10"/>
                <c:pt idx="0">
                  <c:v>76.16574</c:v>
                </c:pt>
                <c:pt idx="1">
                  <c:v>76.119960000000006</c:v>
                </c:pt>
                <c:pt idx="2">
                  <c:v>76.075419999999994</c:v>
                </c:pt>
                <c:pt idx="3">
                  <c:v>76.024820000000005</c:v>
                </c:pt>
                <c:pt idx="4">
                  <c:v>76.002799999999993</c:v>
                </c:pt>
                <c:pt idx="5">
                  <c:v>75.922510000000003</c:v>
                </c:pt>
                <c:pt idx="6">
                  <c:v>75.877880000000005</c:v>
                </c:pt>
                <c:pt idx="7">
                  <c:v>75.855180000000004</c:v>
                </c:pt>
                <c:pt idx="8">
                  <c:v>75.838009999999997</c:v>
                </c:pt>
                <c:pt idx="9">
                  <c:v>75.825829999999996</c:v>
                </c:pt>
              </c:numCache>
            </c:numRef>
          </c:val>
          <c:smooth val="0"/>
        </c:ser>
        <c:ser>
          <c:idx val="3"/>
          <c:order val="3"/>
          <c:tx>
            <c:v>K44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Vajumitabel!$P$80:$Y$80</c:f>
              <c:numCache>
                <c:formatCode>General</c:formatCode>
                <c:ptCount val="10"/>
                <c:pt idx="0">
                  <c:v>75.974620000000002</c:v>
                </c:pt>
                <c:pt idx="1">
                  <c:v>75.901129999999995</c:v>
                </c:pt>
                <c:pt idx="2">
                  <c:v>75.853639999999999</c:v>
                </c:pt>
                <c:pt idx="3">
                  <c:v>75.802250000000001</c:v>
                </c:pt>
                <c:pt idx="4">
                  <c:v>75.780909999999992</c:v>
                </c:pt>
                <c:pt idx="5">
                  <c:v>75.704029999999989</c:v>
                </c:pt>
                <c:pt idx="6">
                  <c:v>75.662539999999993</c:v>
                </c:pt>
                <c:pt idx="7">
                  <c:v>75.639859999999999</c:v>
                </c:pt>
                <c:pt idx="8">
                  <c:v>75.624049999999997</c:v>
                </c:pt>
                <c:pt idx="9">
                  <c:v>75.613839999999996</c:v>
                </c:pt>
              </c:numCache>
            </c:numRef>
          </c:val>
          <c:smooth val="0"/>
        </c:ser>
        <c:ser>
          <c:idx val="4"/>
          <c:order val="4"/>
          <c:tx>
            <c:v>K45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Vajumitabel!$P$81:$Y$81</c:f>
              <c:numCache>
                <c:formatCode>General</c:formatCode>
                <c:ptCount val="10"/>
                <c:pt idx="0">
                  <c:v>76.427840000000003</c:v>
                </c:pt>
                <c:pt idx="1">
                  <c:v>76.379249999999999</c:v>
                </c:pt>
                <c:pt idx="2">
                  <c:v>76.330399999999997</c:v>
                </c:pt>
                <c:pt idx="3">
                  <c:v>76.272809999999993</c:v>
                </c:pt>
                <c:pt idx="4">
                  <c:v>76.251099999999994</c:v>
                </c:pt>
                <c:pt idx="5">
                  <c:v>76.162629999999993</c:v>
                </c:pt>
                <c:pt idx="6">
                  <c:v>76.115639999999999</c:v>
                </c:pt>
                <c:pt idx="7">
                  <c:v>76.089979999999997</c:v>
                </c:pt>
                <c:pt idx="8">
                  <c:v>76.073080000000004</c:v>
                </c:pt>
                <c:pt idx="9">
                  <c:v>76.059870000000004</c:v>
                </c:pt>
              </c:numCache>
            </c:numRef>
          </c:val>
          <c:smooth val="0"/>
        </c:ser>
        <c:ser>
          <c:idx val="5"/>
          <c:order val="5"/>
          <c:tx>
            <c:v>K46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Vajumitabel!$P$82:$Y$82</c:f>
              <c:numCache>
                <c:formatCode>General</c:formatCode>
                <c:ptCount val="10"/>
                <c:pt idx="0">
                  <c:v>76.035019999999989</c:v>
                </c:pt>
                <c:pt idx="1">
                  <c:v>75.962789999999998</c:v>
                </c:pt>
                <c:pt idx="2">
                  <c:v>75.910759999999996</c:v>
                </c:pt>
                <c:pt idx="3">
                  <c:v>75.851619999999997</c:v>
                </c:pt>
                <c:pt idx="4">
                  <c:v>75.826589999999996</c:v>
                </c:pt>
                <c:pt idx="5">
                  <c:v>75.74633</c:v>
                </c:pt>
                <c:pt idx="6">
                  <c:v>75.702829999999992</c:v>
                </c:pt>
                <c:pt idx="7">
                  <c:v>75.680769999999995</c:v>
                </c:pt>
                <c:pt idx="8">
                  <c:v>75.666089999999997</c:v>
                </c:pt>
                <c:pt idx="9">
                  <c:v>75.654330000000002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42742704"/>
        <c:axId val="-1842740528"/>
      </c:lineChart>
      <c:dateAx>
        <c:axId val="-18427427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1842740528"/>
        <c:crosses val="autoZero"/>
        <c:auto val="1"/>
        <c:lblOffset val="100"/>
        <c:baseTimeUnit val="days"/>
      </c:dateAx>
      <c:valAx>
        <c:axId val="-1842740528"/>
        <c:scaling>
          <c:orientation val="minMax"/>
          <c:max val="76.500000000000014"/>
          <c:min val="75.59999999999999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42742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16885389326336"/>
          <c:y val="5.1400554097404488E-2"/>
          <c:w val="0.86131714785651758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v>R44-K43</c:v>
          </c:tx>
          <c:cat>
            <c:numRef>
              <c:f>Vajumitabel!$D$2:$M$2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Vajumitabel!$D$87:$M$87</c:f>
              <c:numCache>
                <c:formatCode>0.0000</c:formatCode>
                <c:ptCount val="10"/>
                <c:pt idx="0">
                  <c:v>0</c:v>
                </c:pt>
                <c:pt idx="1">
                  <c:v>7.8799999999858983E-3</c:v>
                </c:pt>
                <c:pt idx="2">
                  <c:v>7.9499999999939064E-3</c:v>
                </c:pt>
                <c:pt idx="3">
                  <c:v>9.289999999992915E-3</c:v>
                </c:pt>
                <c:pt idx="4">
                  <c:v>7.050000000006662E-3</c:v>
                </c:pt>
                <c:pt idx="5">
                  <c:v>8.4799999999916054E-3</c:v>
                </c:pt>
                <c:pt idx="6">
                  <c:v>9.2399999999912552E-3</c:v>
                </c:pt>
                <c:pt idx="7">
                  <c:v>8.6799999999840338E-3</c:v>
                </c:pt>
                <c:pt idx="8">
                  <c:v>8.8099999999968759E-3</c:v>
                </c:pt>
                <c:pt idx="9">
                  <c:v>9.0000000000003411E-3</c:v>
                </c:pt>
              </c:numCache>
            </c:numRef>
          </c:val>
          <c:smooth val="0"/>
        </c:ser>
        <c:ser>
          <c:idx val="1"/>
          <c:order val="1"/>
          <c:tx>
            <c:v>R45-K42</c:v>
          </c:tx>
          <c:cat>
            <c:numRef>
              <c:f>Vajumitabel!$D$2:$M$2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Vajumitabel!$D$88:$M$88</c:f>
              <c:numCache>
                <c:formatCode>0.0000</c:formatCode>
                <c:ptCount val="10"/>
                <c:pt idx="0">
                  <c:v>0</c:v>
                </c:pt>
                <c:pt idx="1">
                  <c:v>2.3699999999990951E-3</c:v>
                </c:pt>
                <c:pt idx="2">
                  <c:v>4.7500000000013642E-3</c:v>
                </c:pt>
                <c:pt idx="3">
                  <c:v>1.9500000000078899E-3</c:v>
                </c:pt>
                <c:pt idx="4">
                  <c:v>4.2899999999974625E-3</c:v>
                </c:pt>
                <c:pt idx="5">
                  <c:v>5.1100000000019463E-3</c:v>
                </c:pt>
                <c:pt idx="6">
                  <c:v>5.0200000000018008E-3</c:v>
                </c:pt>
                <c:pt idx="7">
                  <c:v>5.4299999999898318E-3</c:v>
                </c:pt>
                <c:pt idx="8">
                  <c:v>5.6399999999996453E-3</c:v>
                </c:pt>
                <c:pt idx="9">
                  <c:v>6.1500000000052069E-3</c:v>
                </c:pt>
              </c:numCache>
            </c:numRef>
          </c:val>
          <c:smooth val="0"/>
        </c:ser>
        <c:ser>
          <c:idx val="2"/>
          <c:order val="2"/>
          <c:tx>
            <c:v>R46-K41</c:v>
          </c:tx>
          <c:cat>
            <c:numRef>
              <c:f>Vajumitabel!$D$2:$M$2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Vajumitabel!$D$89:$M$89</c:f>
              <c:numCache>
                <c:formatCode>0.0000</c:formatCode>
                <c:ptCount val="10"/>
                <c:pt idx="0">
                  <c:v>0</c:v>
                </c:pt>
                <c:pt idx="1">
                  <c:v>5.2799999999848524E-3</c:v>
                </c:pt>
                <c:pt idx="2">
                  <c:v>6.8399999999968486E-3</c:v>
                </c:pt>
                <c:pt idx="3">
                  <c:v>4.7199999999918418E-3</c:v>
                </c:pt>
                <c:pt idx="4">
                  <c:v>7.7299999999951297E-3</c:v>
                </c:pt>
                <c:pt idx="5">
                  <c:v>5.139999999983047E-3</c:v>
                </c:pt>
                <c:pt idx="6">
                  <c:v>5.7599999999808915E-3</c:v>
                </c:pt>
                <c:pt idx="7">
                  <c:v>5.4499999999961801E-3</c:v>
                </c:pt>
                <c:pt idx="8">
                  <c:v>5.7099999999934425E-3</c:v>
                </c:pt>
                <c:pt idx="9">
                  <c:v>5.7399999999887541E-3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42742160"/>
        <c:axId val="-1842741616"/>
      </c:lineChart>
      <c:dateAx>
        <c:axId val="-18427421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1842741616"/>
        <c:crosses val="autoZero"/>
        <c:auto val="1"/>
        <c:lblOffset val="100"/>
        <c:baseTimeUnit val="days"/>
      </c:dateAx>
      <c:valAx>
        <c:axId val="-1842741616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-1842742160"/>
        <c:crosses val="autoZero"/>
        <c:crossBetween val="between"/>
        <c:majorUnit val="2.0000000000000052E-3"/>
      </c:valAx>
    </c:plotArea>
    <c:legend>
      <c:legendPos val="r"/>
      <c:layout>
        <c:manualLayout>
          <c:xMode val="edge"/>
          <c:yMode val="edge"/>
          <c:x val="0.7991526684164475"/>
          <c:y val="0.45312773403324585"/>
          <c:w val="0.17768066491688517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14569405239425E-2"/>
          <c:y val="5.1400554097404488E-2"/>
          <c:w val="0.86256066458673808"/>
          <c:h val="0.69985892388451465"/>
        </c:manualLayout>
      </c:layout>
      <c:lineChart>
        <c:grouping val="standard"/>
        <c:varyColors val="0"/>
        <c:ser>
          <c:idx val="0"/>
          <c:order val="0"/>
          <c:tx>
            <c:v>R51</c:v>
          </c:tx>
          <c:cat>
            <c:numRef>
              <c:f>Vajumitabel!$D$2:$M$2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Vajumitabel!$P$91:$Y$91</c:f>
              <c:numCache>
                <c:formatCode>General</c:formatCode>
                <c:ptCount val="10"/>
                <c:pt idx="0">
                  <c:v>73.39797999999999</c:v>
                </c:pt>
                <c:pt idx="1">
                  <c:v>73.322409999999991</c:v>
                </c:pt>
                <c:pt idx="2">
                  <c:v>73.265349999999984</c:v>
                </c:pt>
                <c:pt idx="3">
                  <c:v>73.201679999999996</c:v>
                </c:pt>
                <c:pt idx="4">
                  <c:v>73.180999999999983</c:v>
                </c:pt>
                <c:pt idx="5">
                  <c:v>73.099129999999988</c:v>
                </c:pt>
                <c:pt idx="6">
                  <c:v>73.057079999999985</c:v>
                </c:pt>
                <c:pt idx="7">
                  <c:v>73.035409999999985</c:v>
                </c:pt>
                <c:pt idx="8">
                  <c:v>73.020359999999982</c:v>
                </c:pt>
                <c:pt idx="9">
                  <c:v>73.010539999999992</c:v>
                </c:pt>
              </c:numCache>
            </c:numRef>
          </c:val>
          <c:smooth val="0"/>
        </c:ser>
        <c:ser>
          <c:idx val="1"/>
          <c:order val="1"/>
          <c:tx>
            <c:v>R52</c:v>
          </c:tx>
          <c:cat>
            <c:numRef>
              <c:f>Vajumitabel!$D$2:$M$2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Vajumitabel!$P$92:$Y$92</c:f>
              <c:numCache>
                <c:formatCode>General</c:formatCode>
                <c:ptCount val="10"/>
                <c:pt idx="0">
                  <c:v>73.255060000000014</c:v>
                </c:pt>
                <c:pt idx="1">
                  <c:v>73.164250000000024</c:v>
                </c:pt>
                <c:pt idx="2">
                  <c:v>73.105170000000015</c:v>
                </c:pt>
                <c:pt idx="3">
                  <c:v>73.04273000000002</c:v>
                </c:pt>
                <c:pt idx="4">
                  <c:v>73.012460000000019</c:v>
                </c:pt>
                <c:pt idx="5">
                  <c:v>72.923110000000008</c:v>
                </c:pt>
                <c:pt idx="6">
                  <c:v>72.881090000000015</c:v>
                </c:pt>
                <c:pt idx="7">
                  <c:v>72.860010000000017</c:v>
                </c:pt>
                <c:pt idx="8">
                  <c:v>72.845690000000019</c:v>
                </c:pt>
                <c:pt idx="9">
                  <c:v>72.835470000000015</c:v>
                </c:pt>
              </c:numCache>
            </c:numRef>
          </c:val>
          <c:smooth val="0"/>
        </c:ser>
        <c:ser>
          <c:idx val="2"/>
          <c:order val="2"/>
          <c:tx>
            <c:v>R53</c:v>
          </c:tx>
          <c:cat>
            <c:numRef>
              <c:f>Vajumitabel!$D$2:$M$2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Vajumitabel!$P$93:$Y$93</c:f>
              <c:numCache>
                <c:formatCode>General</c:formatCode>
                <c:ptCount val="10"/>
                <c:pt idx="0">
                  <c:v>73.159649999999999</c:v>
                </c:pt>
                <c:pt idx="1">
                  <c:v>73.08514000000001</c:v>
                </c:pt>
                <c:pt idx="2">
                  <c:v>73.026920000000004</c:v>
                </c:pt>
                <c:pt idx="3">
                  <c:v>72.96123</c:v>
                </c:pt>
                <c:pt idx="4">
                  <c:v>72.938450000000003</c:v>
                </c:pt>
                <c:pt idx="5">
                  <c:v>72.858080000000001</c:v>
                </c:pt>
                <c:pt idx="6">
                  <c:v>72.817229999999995</c:v>
                </c:pt>
                <c:pt idx="7">
                  <c:v>72.797240000000002</c:v>
                </c:pt>
                <c:pt idx="8">
                  <c:v>72.785870000000003</c:v>
                </c:pt>
                <c:pt idx="9">
                  <c:v>72.776859999999999</c:v>
                </c:pt>
              </c:numCache>
            </c:numRef>
          </c:val>
          <c:smooth val="0"/>
        </c:ser>
        <c:ser>
          <c:idx val="3"/>
          <c:order val="3"/>
          <c:tx>
            <c:v>R54</c:v>
          </c:tx>
          <c:cat>
            <c:numRef>
              <c:f>Vajumitabel!$D$2:$M$2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Vajumitabel!$P$94:$Y$94</c:f>
              <c:numCache>
                <c:formatCode>General</c:formatCode>
                <c:ptCount val="10"/>
                <c:pt idx="0">
                  <c:v>73.453409999999991</c:v>
                </c:pt>
                <c:pt idx="1">
                  <c:v>73.381309999999999</c:v>
                </c:pt>
                <c:pt idx="2">
                  <c:v>73.318859999999987</c:v>
                </c:pt>
                <c:pt idx="3">
                  <c:v>73.249559999999988</c:v>
                </c:pt>
                <c:pt idx="4">
                  <c:v>73.223299999999995</c:v>
                </c:pt>
                <c:pt idx="5">
                  <c:v>73.133979999999994</c:v>
                </c:pt>
                <c:pt idx="6">
                  <c:v>73.089919999999992</c:v>
                </c:pt>
                <c:pt idx="7">
                  <c:v>73.068079999999995</c:v>
                </c:pt>
                <c:pt idx="8">
                  <c:v>73.05319999999999</c:v>
                </c:pt>
                <c:pt idx="9">
                  <c:v>73.043069999999986</c:v>
                </c:pt>
              </c:numCache>
            </c:numRef>
          </c:val>
          <c:smooth val="0"/>
        </c:ser>
        <c:ser>
          <c:idx val="4"/>
          <c:order val="4"/>
          <c:tx>
            <c:v>R55</c:v>
          </c:tx>
          <c:cat>
            <c:numRef>
              <c:f>Vajumitabel!$D$2:$M$2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Vajumitabel!$P$95:$Y$95</c:f>
              <c:numCache>
                <c:formatCode>General</c:formatCode>
                <c:ptCount val="10"/>
                <c:pt idx="0">
                  <c:v>73.412549999999996</c:v>
                </c:pt>
                <c:pt idx="1">
                  <c:v>73.352739999999997</c:v>
                </c:pt>
                <c:pt idx="2">
                  <c:v>73.294460000000001</c:v>
                </c:pt>
                <c:pt idx="3">
                  <c:v>73.224419999999995</c:v>
                </c:pt>
                <c:pt idx="4">
                  <c:v>73.19641</c:v>
                </c:pt>
                <c:pt idx="5">
                  <c:v>73.101820000000004</c:v>
                </c:pt>
                <c:pt idx="6">
                  <c:v>73.054379999999995</c:v>
                </c:pt>
                <c:pt idx="7">
                  <c:v>73.030839999999998</c:v>
                </c:pt>
                <c:pt idx="8">
                  <c:v>73.014420000000001</c:v>
                </c:pt>
                <c:pt idx="9">
                  <c:v>73.003010000000003</c:v>
                </c:pt>
              </c:numCache>
            </c:numRef>
          </c:val>
          <c:smooth val="0"/>
        </c:ser>
        <c:ser>
          <c:idx val="5"/>
          <c:order val="5"/>
          <c:tx>
            <c:v>R56</c:v>
          </c:tx>
          <c:val>
            <c:numRef>
              <c:f>Vajumitabel!$P$97:$Y$97</c:f>
              <c:numCache>
                <c:formatCode>General</c:formatCode>
                <c:ptCount val="10"/>
                <c:pt idx="0">
                  <c:v>73.299980000000005</c:v>
                </c:pt>
                <c:pt idx="1">
                  <c:v>73.240290000000002</c:v>
                </c:pt>
                <c:pt idx="2">
                  <c:v>73.18292000000001</c:v>
                </c:pt>
                <c:pt idx="3">
                  <c:v>73.118470000000002</c:v>
                </c:pt>
                <c:pt idx="4">
                  <c:v>73.091130000000007</c:v>
                </c:pt>
                <c:pt idx="5">
                  <c:v>72.997910000000005</c:v>
                </c:pt>
                <c:pt idx="6">
                  <c:v>72.950410000000005</c:v>
                </c:pt>
                <c:pt idx="7">
                  <c:v>72.926110000000008</c:v>
                </c:pt>
                <c:pt idx="8">
                  <c:v>72.909090000000006</c:v>
                </c:pt>
                <c:pt idx="9">
                  <c:v>72.897780000000012</c:v>
                </c:pt>
              </c:numCache>
            </c:numRef>
          </c:val>
          <c:smooth val="0"/>
        </c:ser>
        <c:ser>
          <c:idx val="6"/>
          <c:order val="6"/>
          <c:tx>
            <c:v>R57</c:v>
          </c:tx>
          <c:val>
            <c:numRef>
              <c:f>Vajumitabel!$P$98:$Y$98</c:f>
              <c:numCache>
                <c:formatCode>General</c:formatCode>
                <c:ptCount val="10"/>
                <c:pt idx="0">
                  <c:v>73.300870000000018</c:v>
                </c:pt>
                <c:pt idx="1">
                  <c:v>73.236370000000022</c:v>
                </c:pt>
                <c:pt idx="2">
                  <c:v>73.179940000000016</c:v>
                </c:pt>
                <c:pt idx="3">
                  <c:v>73.11948000000001</c:v>
                </c:pt>
                <c:pt idx="4">
                  <c:v>73.09508000000001</c:v>
                </c:pt>
                <c:pt idx="5">
                  <c:v>73.008650000000017</c:v>
                </c:pt>
                <c:pt idx="6">
                  <c:v>72.962900000000019</c:v>
                </c:pt>
                <c:pt idx="7">
                  <c:v>72.940370000000016</c:v>
                </c:pt>
                <c:pt idx="8">
                  <c:v>72.92437000000001</c:v>
                </c:pt>
                <c:pt idx="9">
                  <c:v>72.913090000000011</c:v>
                </c:pt>
              </c:numCache>
            </c:numRef>
          </c:val>
          <c:smooth val="0"/>
        </c:ser>
        <c:ser>
          <c:idx val="7"/>
          <c:order val="7"/>
          <c:tx>
            <c:v>R58</c:v>
          </c:tx>
          <c:val>
            <c:numRef>
              <c:f>Vajumitabel!$P$99:$Y$99</c:f>
              <c:numCache>
                <c:formatCode>General</c:formatCode>
                <c:ptCount val="10"/>
                <c:pt idx="0">
                  <c:v>73.10266</c:v>
                </c:pt>
                <c:pt idx="1">
                  <c:v>73.056210000000007</c:v>
                </c:pt>
                <c:pt idx="2">
                  <c:v>73.003529999999998</c:v>
                </c:pt>
                <c:pt idx="3">
                  <c:v>72.959779999999995</c:v>
                </c:pt>
                <c:pt idx="4">
                  <c:v>72.935339999999997</c:v>
                </c:pt>
                <c:pt idx="5">
                  <c:v>72.86739</c:v>
                </c:pt>
                <c:pt idx="6">
                  <c:v>72.832080000000005</c:v>
                </c:pt>
                <c:pt idx="7">
                  <c:v>72.813060000000007</c:v>
                </c:pt>
                <c:pt idx="8">
                  <c:v>72.799220000000005</c:v>
                </c:pt>
                <c:pt idx="9">
                  <c:v>72.790999999999997</c:v>
                </c:pt>
              </c:numCache>
            </c:numRef>
          </c:val>
          <c:smooth val="0"/>
        </c:ser>
        <c:ser>
          <c:idx val="8"/>
          <c:order val="8"/>
          <c:tx>
            <c:v>R59</c:v>
          </c:tx>
          <c:val>
            <c:numRef>
              <c:f>Vajumitabel!$P$100:$Y$100</c:f>
              <c:numCache>
                <c:formatCode>General</c:formatCode>
                <c:ptCount val="10"/>
                <c:pt idx="0">
                  <c:v>73.354810000000001</c:v>
                </c:pt>
                <c:pt idx="1">
                  <c:v>73.289259999999999</c:v>
                </c:pt>
                <c:pt idx="2">
                  <c:v>73.243549999999999</c:v>
                </c:pt>
                <c:pt idx="3">
                  <c:v>73.179249999999996</c:v>
                </c:pt>
                <c:pt idx="4">
                  <c:v>73.156009999999995</c:v>
                </c:pt>
                <c:pt idx="5">
                  <c:v>73.089159999999993</c:v>
                </c:pt>
                <c:pt idx="6">
                  <c:v>73.057180000000002</c:v>
                </c:pt>
                <c:pt idx="7">
                  <c:v>73.040639999999996</c:v>
                </c:pt>
                <c:pt idx="8">
                  <c:v>73.028970000000001</c:v>
                </c:pt>
                <c:pt idx="9">
                  <c:v>73.022329999999997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42738896"/>
        <c:axId val="-1841596080"/>
      </c:lineChart>
      <c:dateAx>
        <c:axId val="-18427388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1841596080"/>
        <c:crosses val="autoZero"/>
        <c:auto val="1"/>
        <c:lblOffset val="100"/>
        <c:baseTimeUnit val="days"/>
      </c:dateAx>
      <c:valAx>
        <c:axId val="-1841596080"/>
        <c:scaling>
          <c:orientation val="minMax"/>
          <c:max val="73.45"/>
          <c:min val="72.7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42738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121539642450634"/>
          <c:y val="1.6790974044911151E-2"/>
          <c:w val="7.62688803050562E-2"/>
          <c:h val="0.535862131816852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K51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Vajumitabel!$P$101:$Y$101</c:f>
              <c:numCache>
                <c:formatCode>General</c:formatCode>
                <c:ptCount val="10"/>
                <c:pt idx="0">
                  <c:v>75.979489999999998</c:v>
                </c:pt>
                <c:pt idx="1">
                  <c:v>75.894869999999997</c:v>
                </c:pt>
                <c:pt idx="2">
                  <c:v>75.832729999999998</c:v>
                </c:pt>
                <c:pt idx="3">
                  <c:v>75.771990000000002</c:v>
                </c:pt>
                <c:pt idx="4">
                  <c:v>75.744680000000002</c:v>
                </c:pt>
                <c:pt idx="5">
                  <c:v>75.65634</c:v>
                </c:pt>
                <c:pt idx="6">
                  <c:v>75.613659999999996</c:v>
                </c:pt>
                <c:pt idx="7">
                  <c:v>75.593419999999995</c:v>
                </c:pt>
                <c:pt idx="8">
                  <c:v>75.579530000000005</c:v>
                </c:pt>
                <c:pt idx="9">
                  <c:v>75.569640000000007</c:v>
                </c:pt>
              </c:numCache>
            </c:numRef>
          </c:val>
          <c:smooth val="0"/>
        </c:ser>
        <c:ser>
          <c:idx val="1"/>
          <c:order val="1"/>
          <c:tx>
            <c:v>K52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Vajumitabel!$P$102:$Y$102</c:f>
              <c:numCache>
                <c:formatCode>General</c:formatCode>
                <c:ptCount val="10"/>
                <c:pt idx="0">
                  <c:v>76.451030000000003</c:v>
                </c:pt>
                <c:pt idx="1">
                  <c:v>76.389350000000007</c:v>
                </c:pt>
                <c:pt idx="2">
                  <c:v>76.334000000000003</c:v>
                </c:pt>
                <c:pt idx="3">
                  <c:v>76.268530000000013</c:v>
                </c:pt>
                <c:pt idx="4">
                  <c:v>76.240090000000009</c:v>
                </c:pt>
                <c:pt idx="5">
                  <c:v>76.146930000000012</c:v>
                </c:pt>
                <c:pt idx="6">
                  <c:v>76.100970000000004</c:v>
                </c:pt>
                <c:pt idx="7">
                  <c:v>76.077650000000006</c:v>
                </c:pt>
                <c:pt idx="8">
                  <c:v>76.061300000000003</c:v>
                </c:pt>
                <c:pt idx="9">
                  <c:v>76.049490000000006</c:v>
                </c:pt>
              </c:numCache>
            </c:numRef>
          </c:val>
          <c:smooth val="0"/>
        </c:ser>
        <c:ser>
          <c:idx val="2"/>
          <c:order val="2"/>
          <c:tx>
            <c:v>K53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Vajumitabel!$P$103:$Y$103</c:f>
              <c:numCache>
                <c:formatCode>General</c:formatCode>
                <c:ptCount val="10"/>
                <c:pt idx="0">
                  <c:v>75.958659999999995</c:v>
                </c:pt>
                <c:pt idx="1">
                  <c:v>75.892060000000001</c:v>
                </c:pt>
                <c:pt idx="2">
                  <c:v>75.834649999999996</c:v>
                </c:pt>
                <c:pt idx="3">
                  <c:v>75.773380000000003</c:v>
                </c:pt>
                <c:pt idx="4">
                  <c:v>75.749020000000002</c:v>
                </c:pt>
                <c:pt idx="5">
                  <c:v>75.663679999999999</c:v>
                </c:pt>
                <c:pt idx="6">
                  <c:v>75.620109999999997</c:v>
                </c:pt>
                <c:pt idx="7">
                  <c:v>75.597430000000003</c:v>
                </c:pt>
                <c:pt idx="8">
                  <c:v>75.581360000000004</c:v>
                </c:pt>
                <c:pt idx="9">
                  <c:v>75.570499999999996</c:v>
                </c:pt>
              </c:numCache>
            </c:numRef>
          </c:val>
          <c:smooth val="0"/>
        </c:ser>
        <c:ser>
          <c:idx val="3"/>
          <c:order val="3"/>
          <c:tx>
            <c:v>K54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Vajumitabel!$P$104:$Y$104</c:f>
              <c:numCache>
                <c:formatCode>General</c:formatCode>
                <c:ptCount val="10"/>
                <c:pt idx="0">
                  <c:v>76.129440000000002</c:v>
                </c:pt>
                <c:pt idx="1">
                  <c:v>76.070380000000014</c:v>
                </c:pt>
                <c:pt idx="2">
                  <c:v>76.014200000000002</c:v>
                </c:pt>
                <c:pt idx="3">
                  <c:v>75.951560000000001</c:v>
                </c:pt>
                <c:pt idx="4">
                  <c:v>75.923960000000008</c:v>
                </c:pt>
                <c:pt idx="5">
                  <c:v>75.828030000000012</c:v>
                </c:pt>
                <c:pt idx="6">
                  <c:v>75.780550000000005</c:v>
                </c:pt>
                <c:pt idx="7">
                  <c:v>75.755990000000011</c:v>
                </c:pt>
                <c:pt idx="8">
                  <c:v>75.739350000000002</c:v>
                </c:pt>
                <c:pt idx="9">
                  <c:v>75.727500000000006</c:v>
                </c:pt>
              </c:numCache>
            </c:numRef>
          </c:val>
          <c:smooth val="0"/>
        </c:ser>
        <c:ser>
          <c:idx val="4"/>
          <c:order val="4"/>
          <c:tx>
            <c:v>K55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Vajumitabel!$P$105:$Y$105</c:f>
              <c:numCache>
                <c:formatCode>General</c:formatCode>
                <c:ptCount val="10"/>
                <c:pt idx="0">
                  <c:v>76.434160000000006</c:v>
                </c:pt>
                <c:pt idx="1">
                  <c:v>76.373990000000006</c:v>
                </c:pt>
                <c:pt idx="2">
                  <c:v>76.315650000000005</c:v>
                </c:pt>
                <c:pt idx="3">
                  <c:v>76.245630000000006</c:v>
                </c:pt>
                <c:pt idx="4">
                  <c:v>76.218920000000011</c:v>
                </c:pt>
                <c:pt idx="5">
                  <c:v>76.124170000000007</c:v>
                </c:pt>
                <c:pt idx="6">
                  <c:v>76.077020000000005</c:v>
                </c:pt>
                <c:pt idx="7">
                  <c:v>76.053460000000001</c:v>
                </c:pt>
                <c:pt idx="8">
                  <c:v>76.036860000000004</c:v>
                </c:pt>
                <c:pt idx="9">
                  <c:v>76.025670000000005</c:v>
                </c:pt>
              </c:numCache>
            </c:numRef>
          </c:val>
          <c:smooth val="0"/>
        </c:ser>
        <c:ser>
          <c:idx val="5"/>
          <c:order val="5"/>
          <c:tx>
            <c:v>K56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Vajumitabel!$P$106:$Y$106</c:f>
              <c:numCache>
                <c:formatCode>General</c:formatCode>
                <c:ptCount val="10"/>
                <c:pt idx="0">
                  <c:v>76.15146</c:v>
                </c:pt>
                <c:pt idx="1">
                  <c:v>76.080000000000013</c:v>
                </c:pt>
                <c:pt idx="2">
                  <c:v>76.018890000000013</c:v>
                </c:pt>
                <c:pt idx="3">
                  <c:v>75.947900000000004</c:v>
                </c:pt>
                <c:pt idx="4">
                  <c:v>75.919820000000001</c:v>
                </c:pt>
                <c:pt idx="5">
                  <c:v>75.832000000000008</c:v>
                </c:pt>
                <c:pt idx="6">
                  <c:v>75.787400000000005</c:v>
                </c:pt>
                <c:pt idx="7">
                  <c:v>75.76567</c:v>
                </c:pt>
                <c:pt idx="8">
                  <c:v>75.750880000000009</c:v>
                </c:pt>
                <c:pt idx="9">
                  <c:v>75.740260000000006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41598256"/>
        <c:axId val="-1841597168"/>
      </c:lineChart>
      <c:dateAx>
        <c:axId val="-18415982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1841597168"/>
        <c:crosses val="autoZero"/>
        <c:auto val="1"/>
        <c:lblOffset val="100"/>
        <c:baseTimeUnit val="days"/>
      </c:dateAx>
      <c:valAx>
        <c:axId val="-1841597168"/>
        <c:scaling>
          <c:orientation val="minMax"/>
          <c:max val="76.45"/>
          <c:min val="75.5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41598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16885389326336"/>
          <c:y val="5.1400554097404488E-2"/>
          <c:w val="0.87337270341207363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v>R54-K56</c:v>
          </c:tx>
          <c:cat>
            <c:numRef>
              <c:f>Vajumitabel!$D$2:$M$2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Vajumitabel!$D$116:$M$116</c:f>
              <c:numCache>
                <c:formatCode>0.0000</c:formatCode>
                <c:ptCount val="10"/>
                <c:pt idx="0">
                  <c:v>0</c:v>
                </c:pt>
                <c:pt idx="1">
                  <c:v>-6.4000000000419277E-4</c:v>
                </c:pt>
                <c:pt idx="2">
                  <c:v>-1.9800000000174123E-3</c:v>
                </c:pt>
                <c:pt idx="3">
                  <c:v>-2.9000000000678483E-4</c:v>
                </c:pt>
                <c:pt idx="4">
                  <c:v>1.5300000000024738E-3</c:v>
                </c:pt>
                <c:pt idx="5">
                  <c:v>2.9999999995311555E-5</c:v>
                </c:pt>
                <c:pt idx="6">
                  <c:v>5.6999999999618467E-4</c:v>
                </c:pt>
                <c:pt idx="7">
                  <c:v>4.6000000000390173E-4</c:v>
                </c:pt>
                <c:pt idx="8">
                  <c:v>3.6999999998954536E-4</c:v>
                </c:pt>
                <c:pt idx="9">
                  <c:v>8.5999999998875865E-4</c:v>
                </c:pt>
              </c:numCache>
            </c:numRef>
          </c:val>
          <c:smooth val="0"/>
        </c:ser>
        <c:ser>
          <c:idx val="1"/>
          <c:order val="1"/>
          <c:tx>
            <c:v>R55-K55</c:v>
          </c:tx>
          <c:cat>
            <c:numRef>
              <c:f>Vajumitabel!$D$2:$M$2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Vajumitabel!$D$118:$M$118</c:f>
              <c:numCache>
                <c:formatCode>0.0000</c:formatCode>
                <c:ptCount val="10"/>
                <c:pt idx="0">
                  <c:v>0</c:v>
                </c:pt>
                <c:pt idx="1">
                  <c:v>3.6000000000058208E-4</c:v>
                </c:pt>
                <c:pt idx="2">
                  <c:v>4.2000000000541604E-4</c:v>
                </c:pt>
                <c:pt idx="3">
                  <c:v>3.9999999999906777E-4</c:v>
                </c:pt>
                <c:pt idx="4">
                  <c:v>-9.0000000000145519E-4</c:v>
                </c:pt>
                <c:pt idx="5">
                  <c:v>-7.3999999999330157E-4</c:v>
                </c:pt>
                <c:pt idx="6">
                  <c:v>-1.0300000000000864E-3</c:v>
                </c:pt>
                <c:pt idx="7">
                  <c:v>-1.0099999999937381E-3</c:v>
                </c:pt>
                <c:pt idx="8">
                  <c:v>-8.2999999999344709E-4</c:v>
                </c:pt>
                <c:pt idx="9">
                  <c:v>-1.0499999999922238E-3</c:v>
                </c:pt>
              </c:numCache>
            </c:numRef>
          </c:val>
          <c:smooth val="0"/>
        </c:ser>
        <c:ser>
          <c:idx val="2"/>
          <c:order val="2"/>
          <c:tx>
            <c:v>R56-K54</c:v>
          </c:tx>
          <c:cat>
            <c:numRef>
              <c:f>Vajumitabel!$D$2:$M$2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Vajumitabel!$D$120:$M$120</c:f>
              <c:numCache>
                <c:formatCode>0.0000</c:formatCode>
                <c:ptCount val="10"/>
                <c:pt idx="0">
                  <c:v>0</c:v>
                </c:pt>
                <c:pt idx="1">
                  <c:v>-6.3000000001522949E-4</c:v>
                </c:pt>
                <c:pt idx="2">
                  <c:v>-1.8199999999950478E-3</c:v>
                </c:pt>
                <c:pt idx="3">
                  <c:v>-3.6300000000011323E-3</c:v>
                </c:pt>
                <c:pt idx="4">
                  <c:v>-3.3700000000038699E-3</c:v>
                </c:pt>
                <c:pt idx="5">
                  <c:v>-6.6000000001054104E-4</c:v>
                </c:pt>
                <c:pt idx="6">
                  <c:v>-6.8000000000267846E-4</c:v>
                </c:pt>
                <c:pt idx="7">
                  <c:v>-4.2000000000541604E-4</c:v>
                </c:pt>
                <c:pt idx="8">
                  <c:v>-7.9999999999813554E-4</c:v>
                </c:pt>
                <c:pt idx="9">
                  <c:v>-2.5999999999726242E-4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41592816"/>
        <c:axId val="-1841594992"/>
      </c:lineChart>
      <c:dateAx>
        <c:axId val="-1841592816"/>
        <c:scaling>
          <c:orientation val="minMax"/>
          <c:min val="42279"/>
        </c:scaling>
        <c:delete val="0"/>
        <c:axPos val="b"/>
        <c:numFmt formatCode="m/d/yyyy" sourceLinked="1"/>
        <c:majorTickMark val="out"/>
        <c:minorTickMark val="none"/>
        <c:tickLblPos val="nextTo"/>
        <c:crossAx val="-1841594992"/>
        <c:crosses val="autoZero"/>
        <c:auto val="1"/>
        <c:lblOffset val="100"/>
        <c:baseTimeUnit val="days"/>
      </c:dateAx>
      <c:valAx>
        <c:axId val="-1841594992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-1841592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017284061083522"/>
          <c:y val="0.63368328958880471"/>
          <c:w val="0.1211459078978764"/>
          <c:h val="0.2141145377661129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2966885389326341"/>
          <c:y val="5.1400554097404488E-2"/>
          <c:w val="0.85003937007874064"/>
          <c:h val="0.89719889180519163"/>
        </c:manualLayout>
      </c:layout>
      <c:lineChart>
        <c:grouping val="standard"/>
        <c:varyColors val="0"/>
        <c:ser>
          <c:idx val="0"/>
          <c:order val="0"/>
          <c:tx>
            <c:v>R55-R60(EPS)</c:v>
          </c:tx>
          <c:cat>
            <c:numRef>
              <c:f>Vajumitabel!$C$111:$P$111</c:f>
              <c:numCache>
                <c:formatCode>m/d/yyyy</c:formatCode>
                <c:ptCount val="14"/>
                <c:pt idx="0">
                  <c:v>42275</c:v>
                </c:pt>
                <c:pt idx="1">
                  <c:v>42277</c:v>
                </c:pt>
                <c:pt idx="2">
                  <c:v>42278</c:v>
                </c:pt>
                <c:pt idx="3">
                  <c:v>42279</c:v>
                </c:pt>
                <c:pt idx="4">
                  <c:v>42282</c:v>
                </c:pt>
                <c:pt idx="5">
                  <c:v>42284</c:v>
                </c:pt>
                <c:pt idx="6">
                  <c:v>42286</c:v>
                </c:pt>
                <c:pt idx="7">
                  <c:v>42290</c:v>
                </c:pt>
                <c:pt idx="8">
                  <c:v>42292</c:v>
                </c:pt>
                <c:pt idx="9">
                  <c:v>42307</c:v>
                </c:pt>
                <c:pt idx="10">
                  <c:v>42324</c:v>
                </c:pt>
                <c:pt idx="11">
                  <c:v>42338</c:v>
                </c:pt>
                <c:pt idx="12">
                  <c:v>42353</c:v>
                </c:pt>
                <c:pt idx="13">
                  <c:v>42367</c:v>
                </c:pt>
              </c:numCache>
            </c:numRef>
          </c:cat>
          <c:val>
            <c:numRef>
              <c:f>Vajumitabel!$C$113:$P$113</c:f>
              <c:numCache>
                <c:formatCode>0.0000</c:formatCode>
                <c:ptCount val="14"/>
                <c:pt idx="0">
                  <c:v>0</c:v>
                </c:pt>
                <c:pt idx="1">
                  <c:v>-5.3399999999896863E-3</c:v>
                </c:pt>
                <c:pt idx="2">
                  <c:v>2.4200000000149657E-3</c:v>
                </c:pt>
                <c:pt idx="3">
                  <c:v>4.0800000000160708E-3</c:v>
                </c:pt>
                <c:pt idx="4">
                  <c:v>6.4900000000136515E-3</c:v>
                </c:pt>
                <c:pt idx="5">
                  <c:v>6.9500000000033424E-3</c:v>
                </c:pt>
                <c:pt idx="6">
                  <c:v>8.2800000000133878E-3</c:v>
                </c:pt>
                <c:pt idx="7">
                  <c:v>7.1000000000083219E-3</c:v>
                </c:pt>
                <c:pt idx="8">
                  <c:v>5.3900000000197679E-3</c:v>
                </c:pt>
                <c:pt idx="9">
                  <c:v>6.4700000000215141E-3</c:v>
                </c:pt>
                <c:pt idx="10">
                  <c:v>6.6600000000107684E-3</c:v>
                </c:pt>
                <c:pt idx="11">
                  <c:v>7.2000000000116415E-3</c:v>
                </c:pt>
                <c:pt idx="12">
                  <c:v>7.0700000000130103E-3</c:v>
                </c:pt>
                <c:pt idx="13">
                  <c:v>6.8400000000110595E-3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41597712"/>
        <c:axId val="-1841594448"/>
      </c:lineChart>
      <c:dateAx>
        <c:axId val="-1841597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1841594448"/>
        <c:crosses val="autoZero"/>
        <c:auto val="1"/>
        <c:lblOffset val="100"/>
        <c:baseTimeUnit val="days"/>
      </c:dateAx>
      <c:valAx>
        <c:axId val="-1841594448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-1841597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526377952755917"/>
          <c:y val="0.33314122193059198"/>
          <c:w val="0.1282069299661438"/>
          <c:h val="8.371719160105002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2116885389326336"/>
          <c:y val="0.19480351414406533"/>
          <c:w val="0.86076159230096261"/>
          <c:h val="0.68921660834062359"/>
        </c:manualLayout>
      </c:layout>
      <c:lineChart>
        <c:grouping val="standard"/>
        <c:varyColors val="0"/>
        <c:ser>
          <c:idx val="0"/>
          <c:order val="0"/>
          <c:tx>
            <c:v>R0(massivahetus)</c:v>
          </c:tx>
          <c:cat>
            <c:numRef>
              <c:f>Vajumitabel!$F$111:$P$111</c:f>
              <c:numCache>
                <c:formatCode>m/d/yyyy</c:formatCode>
                <c:ptCount val="11"/>
                <c:pt idx="0">
                  <c:v>42279</c:v>
                </c:pt>
                <c:pt idx="1">
                  <c:v>42282</c:v>
                </c:pt>
                <c:pt idx="2">
                  <c:v>42284</c:v>
                </c:pt>
                <c:pt idx="3">
                  <c:v>42286</c:v>
                </c:pt>
                <c:pt idx="4">
                  <c:v>42290</c:v>
                </c:pt>
                <c:pt idx="5">
                  <c:v>42292</c:v>
                </c:pt>
                <c:pt idx="6">
                  <c:v>42307</c:v>
                </c:pt>
                <c:pt idx="7">
                  <c:v>42324</c:v>
                </c:pt>
                <c:pt idx="8">
                  <c:v>42338</c:v>
                </c:pt>
                <c:pt idx="9">
                  <c:v>42353</c:v>
                </c:pt>
                <c:pt idx="10">
                  <c:v>42367</c:v>
                </c:pt>
              </c:numCache>
            </c:numRef>
          </c:cat>
          <c:val>
            <c:numRef>
              <c:f>Vajumitabel!$C$108:$M$108</c:f>
              <c:numCache>
                <c:formatCode>General</c:formatCode>
                <c:ptCount val="11"/>
                <c:pt idx="0">
                  <c:v>76.521180000000001</c:v>
                </c:pt>
                <c:pt idx="2">
                  <c:v>76.517830000000004</c:v>
                </c:pt>
                <c:pt idx="3">
                  <c:v>76.515060000000005</c:v>
                </c:pt>
                <c:pt idx="4">
                  <c:v>76.51755</c:v>
                </c:pt>
                <c:pt idx="5">
                  <c:v>76.516220000000004</c:v>
                </c:pt>
                <c:pt idx="6">
                  <c:v>76.515699999999995</c:v>
                </c:pt>
                <c:pt idx="7">
                  <c:v>76.515259999999998</c:v>
                </c:pt>
                <c:pt idx="8">
                  <c:v>76.512100000000004</c:v>
                </c:pt>
                <c:pt idx="9">
                  <c:v>76.511899999999997</c:v>
                </c:pt>
                <c:pt idx="10">
                  <c:v>76.512569999999997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41593904"/>
        <c:axId val="-1841591728"/>
      </c:lineChart>
      <c:dateAx>
        <c:axId val="-18415939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1841591728"/>
        <c:crosses val="autoZero"/>
        <c:auto val="1"/>
        <c:lblOffset val="100"/>
        <c:baseTimeUnit val="days"/>
      </c:dateAx>
      <c:valAx>
        <c:axId val="-1841591728"/>
        <c:scaling>
          <c:orientation val="minMax"/>
          <c:min val="76.51000000000000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41593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248600174978129"/>
          <c:y val="0.33076881014873138"/>
          <c:w val="0.28195844269466475"/>
          <c:h val="7.828101032825440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98817090917533E-2"/>
          <c:y val="5.1400554097404488E-2"/>
          <c:w val="0.83750422936807756"/>
          <c:h val="0.89719889180519163"/>
        </c:manualLayout>
      </c:layout>
      <c:lineChart>
        <c:grouping val="standard"/>
        <c:varyColors val="0"/>
        <c:ser>
          <c:idx val="0"/>
          <c:order val="0"/>
          <c:tx>
            <c:v>N11</c:v>
          </c:tx>
          <c:cat>
            <c:numRef>
              <c:f>Vajumitabel!$H$2:$M$2</c:f>
              <c:numCache>
                <c:formatCode>m/d/yyyy</c:formatCode>
                <c:ptCount val="6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</c:numCache>
            </c:numRef>
          </c:cat>
          <c:val>
            <c:numRef>
              <c:f>Vajumitabel!$H$152:$M$152</c:f>
              <c:numCache>
                <c:formatCode>0.0000</c:formatCode>
                <c:ptCount val="6"/>
                <c:pt idx="0">
                  <c:v>0</c:v>
                </c:pt>
                <c:pt idx="1">
                  <c:v>1.3900000000006685E-3</c:v>
                </c:pt>
                <c:pt idx="2">
                  <c:v>-3.4399999999976671E-3</c:v>
                </c:pt>
                <c:pt idx="3">
                  <c:v>-3.7200000000012778E-3</c:v>
                </c:pt>
                <c:pt idx="4">
                  <c:v>-5.8400000000062846E-3</c:v>
                </c:pt>
                <c:pt idx="5">
                  <c:v>-3.8799999999952206E-3</c:v>
                </c:pt>
              </c:numCache>
            </c:numRef>
          </c:val>
          <c:smooth val="0"/>
        </c:ser>
        <c:ser>
          <c:idx val="1"/>
          <c:order val="1"/>
          <c:tx>
            <c:v>N12</c:v>
          </c:tx>
          <c:cat>
            <c:numRef>
              <c:f>Vajumitabel!$H$2:$M$2</c:f>
              <c:numCache>
                <c:formatCode>m/d/yyyy</c:formatCode>
                <c:ptCount val="6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</c:numCache>
            </c:numRef>
          </c:cat>
          <c:val>
            <c:numRef>
              <c:f>Vajumitabel!$H$153:$M$153</c:f>
              <c:numCache>
                <c:formatCode>0.0000</c:formatCode>
                <c:ptCount val="6"/>
                <c:pt idx="0">
                  <c:v>0</c:v>
                </c:pt>
                <c:pt idx="1">
                  <c:v>5.6999999999618467E-4</c:v>
                </c:pt>
                <c:pt idx="2">
                  <c:v>-3.4200000000055297E-3</c:v>
                </c:pt>
                <c:pt idx="3">
                  <c:v>-3.7400000000076261E-3</c:v>
                </c:pt>
                <c:pt idx="4">
                  <c:v>-4.7700000000077125E-3</c:v>
                </c:pt>
                <c:pt idx="5">
                  <c:v>2.9999999995311555E-5</c:v>
                </c:pt>
              </c:numCache>
            </c:numRef>
          </c:val>
          <c:smooth val="0"/>
        </c:ser>
        <c:ser>
          <c:idx val="2"/>
          <c:order val="2"/>
          <c:tx>
            <c:v>S11</c:v>
          </c:tx>
          <c:cat>
            <c:numRef>
              <c:f>Vajumitabel!$H$2:$M$2</c:f>
              <c:numCache>
                <c:formatCode>m/d/yyyy</c:formatCode>
                <c:ptCount val="6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</c:numCache>
            </c:numRef>
          </c:cat>
          <c:val>
            <c:numRef>
              <c:f>Vajumitabel!$H$154:$M$154</c:f>
              <c:numCache>
                <c:formatCode>0.0000</c:formatCode>
                <c:ptCount val="6"/>
                <c:pt idx="0">
                  <c:v>0</c:v>
                </c:pt>
                <c:pt idx="1">
                  <c:v>-5.330000000000723E-3</c:v>
                </c:pt>
                <c:pt idx="2">
                  <c:v>-4.0800000000018599E-3</c:v>
                </c:pt>
                <c:pt idx="3">
                  <c:v>-4.7899999999998499E-3</c:v>
                </c:pt>
                <c:pt idx="4">
                  <c:v>-5.8999999999969077E-3</c:v>
                </c:pt>
                <c:pt idx="5">
                  <c:v>-5.0399999999939382E-3</c:v>
                </c:pt>
              </c:numCache>
            </c:numRef>
          </c:val>
          <c:smooth val="0"/>
        </c:ser>
        <c:ser>
          <c:idx val="3"/>
          <c:order val="3"/>
          <c:tx>
            <c:v>S12</c:v>
          </c:tx>
          <c:cat>
            <c:numRef>
              <c:f>Vajumitabel!$H$2:$M$2</c:f>
              <c:numCache>
                <c:formatCode>m/d/yyyy</c:formatCode>
                <c:ptCount val="6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</c:numCache>
            </c:numRef>
          </c:cat>
          <c:val>
            <c:numRef>
              <c:f>Vajumitabel!$H$155:$M$155</c:f>
              <c:numCache>
                <c:formatCode>0.0000</c:formatCode>
                <c:ptCount val="6"/>
                <c:pt idx="0">
                  <c:v>0</c:v>
                </c:pt>
                <c:pt idx="1">
                  <c:v>5.2999999999769898E-4</c:v>
                </c:pt>
                <c:pt idx="2">
                  <c:v>-4.2700000000053251E-3</c:v>
                </c:pt>
                <c:pt idx="3">
                  <c:v>-4.0900000000050341E-3</c:v>
                </c:pt>
                <c:pt idx="4">
                  <c:v>-6.4899999999994407E-3</c:v>
                </c:pt>
                <c:pt idx="5">
                  <c:v>-4.4199999999960937E-3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41593360"/>
        <c:axId val="-1841592272"/>
      </c:lineChart>
      <c:dateAx>
        <c:axId val="-1841593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1841592272"/>
        <c:crosses val="autoZero"/>
        <c:auto val="1"/>
        <c:lblOffset val="100"/>
        <c:baseTimeUnit val="days"/>
      </c:dateAx>
      <c:valAx>
        <c:axId val="-1841592272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-1841593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725066438034409"/>
          <c:y val="0.33256561679790203"/>
          <c:w val="7.2749335619655797E-2"/>
          <c:h val="0.2839428404782735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K0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Vajumitabel!$C$2:$M$2</c:f>
              <c:numCache>
                <c:formatCode>m/d/yyyy</c:formatCode>
                <c:ptCount val="11"/>
                <c:pt idx="0">
                  <c:v>42279</c:v>
                </c:pt>
                <c:pt idx="1">
                  <c:v>42282</c:v>
                </c:pt>
                <c:pt idx="2">
                  <c:v>42284</c:v>
                </c:pt>
                <c:pt idx="3">
                  <c:v>42286</c:v>
                </c:pt>
                <c:pt idx="4">
                  <c:v>42290</c:v>
                </c:pt>
                <c:pt idx="5">
                  <c:v>42292</c:v>
                </c:pt>
                <c:pt idx="6">
                  <c:v>42307</c:v>
                </c:pt>
                <c:pt idx="7">
                  <c:v>42324</c:v>
                </c:pt>
                <c:pt idx="8">
                  <c:v>42338</c:v>
                </c:pt>
                <c:pt idx="9">
                  <c:v>42353</c:v>
                </c:pt>
                <c:pt idx="10">
                  <c:v>42367</c:v>
                </c:pt>
              </c:numCache>
            </c:numRef>
          </c:cat>
          <c:val>
            <c:numRef>
              <c:f>Vajumitabel!$C$109:$M$109</c:f>
              <c:numCache>
                <c:formatCode>0.0000</c:formatCode>
                <c:ptCount val="11"/>
                <c:pt idx="0">
                  <c:v>0</c:v>
                </c:pt>
                <c:pt idx="2">
                  <c:v>-3.3499999999975216E-3</c:v>
                </c:pt>
                <c:pt idx="3">
                  <c:v>-6.1199999999956844E-3</c:v>
                </c:pt>
                <c:pt idx="4">
                  <c:v>-3.6300000000011323E-3</c:v>
                </c:pt>
                <c:pt idx="5">
                  <c:v>-4.9599999999969668E-3</c:v>
                </c:pt>
                <c:pt idx="6">
                  <c:v>-5.4800000000057025E-3</c:v>
                </c:pt>
                <c:pt idx="7">
                  <c:v>-5.920000000003256E-3</c:v>
                </c:pt>
                <c:pt idx="8">
                  <c:v>-9.0799999999973124E-3</c:v>
                </c:pt>
                <c:pt idx="9">
                  <c:v>-9.2800000000039518E-3</c:v>
                </c:pt>
                <c:pt idx="10">
                  <c:v>-8.6100000000044474E-3</c:v>
                </c:pt>
              </c:numCache>
            </c:numRef>
          </c:val>
          <c:smooth val="0"/>
        </c:ser>
        <c:ser>
          <c:idx val="1"/>
          <c:order val="1"/>
          <c:tx>
            <c:v>N11</c:v>
          </c:tx>
          <c:spPr>
            <a:ln>
              <a:solidFill>
                <a:srgbClr val="7B7D33"/>
              </a:solidFill>
            </a:ln>
          </c:spPr>
          <c:marker>
            <c:spPr>
              <a:solidFill>
                <a:srgbClr val="7B7D33"/>
              </a:solidFill>
              <a:ln>
                <a:solidFill>
                  <a:srgbClr val="7B7D33"/>
                </a:solidFill>
              </a:ln>
            </c:spPr>
          </c:marker>
          <c:cat>
            <c:numRef>
              <c:f>Vajumitabel!$C$2:$M$2</c:f>
              <c:numCache>
                <c:formatCode>m/d/yyyy</c:formatCode>
                <c:ptCount val="11"/>
                <c:pt idx="0">
                  <c:v>42279</c:v>
                </c:pt>
                <c:pt idx="1">
                  <c:v>42282</c:v>
                </c:pt>
                <c:pt idx="2">
                  <c:v>42284</c:v>
                </c:pt>
                <c:pt idx="3">
                  <c:v>42286</c:v>
                </c:pt>
                <c:pt idx="4">
                  <c:v>42290</c:v>
                </c:pt>
                <c:pt idx="5">
                  <c:v>42292</c:v>
                </c:pt>
                <c:pt idx="6">
                  <c:v>42307</c:v>
                </c:pt>
                <c:pt idx="7">
                  <c:v>42324</c:v>
                </c:pt>
                <c:pt idx="8">
                  <c:v>42338</c:v>
                </c:pt>
                <c:pt idx="9">
                  <c:v>42353</c:v>
                </c:pt>
                <c:pt idx="10">
                  <c:v>42367</c:v>
                </c:pt>
              </c:numCache>
            </c:numRef>
          </c:cat>
          <c:val>
            <c:numRef>
              <c:f>Vajumitabel!$C$152:$M$152</c:f>
              <c:numCache>
                <c:formatCode>General</c:formatCode>
                <c:ptCount val="11"/>
                <c:pt idx="5" formatCode="0.0000">
                  <c:v>0</c:v>
                </c:pt>
                <c:pt idx="6" formatCode="0.0000">
                  <c:v>1.3900000000006685E-3</c:v>
                </c:pt>
                <c:pt idx="7" formatCode="0.0000">
                  <c:v>-3.4399999999976671E-3</c:v>
                </c:pt>
                <c:pt idx="8" formatCode="0.0000">
                  <c:v>-3.7200000000012778E-3</c:v>
                </c:pt>
                <c:pt idx="9" formatCode="0.0000">
                  <c:v>-5.8400000000062846E-3</c:v>
                </c:pt>
                <c:pt idx="10" formatCode="0.0000">
                  <c:v>-3.8799999999952206E-3</c:v>
                </c:pt>
              </c:numCache>
            </c:numRef>
          </c:val>
          <c:smooth val="0"/>
        </c:ser>
        <c:ser>
          <c:idx val="2"/>
          <c:order val="2"/>
          <c:tx>
            <c:v>N12</c:v>
          </c:tx>
          <c:cat>
            <c:numRef>
              <c:f>Vajumitabel!$C$2:$M$2</c:f>
              <c:numCache>
                <c:formatCode>m/d/yyyy</c:formatCode>
                <c:ptCount val="11"/>
                <c:pt idx="0">
                  <c:v>42279</c:v>
                </c:pt>
                <c:pt idx="1">
                  <c:v>42282</c:v>
                </c:pt>
                <c:pt idx="2">
                  <c:v>42284</c:v>
                </c:pt>
                <c:pt idx="3">
                  <c:v>42286</c:v>
                </c:pt>
                <c:pt idx="4">
                  <c:v>42290</c:v>
                </c:pt>
                <c:pt idx="5">
                  <c:v>42292</c:v>
                </c:pt>
                <c:pt idx="6">
                  <c:v>42307</c:v>
                </c:pt>
                <c:pt idx="7">
                  <c:v>42324</c:v>
                </c:pt>
                <c:pt idx="8">
                  <c:v>42338</c:v>
                </c:pt>
                <c:pt idx="9">
                  <c:v>42353</c:v>
                </c:pt>
                <c:pt idx="10">
                  <c:v>42367</c:v>
                </c:pt>
              </c:numCache>
            </c:numRef>
          </c:cat>
          <c:val>
            <c:numRef>
              <c:f>Vajumitabel!$C$153:$M$153</c:f>
              <c:numCache>
                <c:formatCode>General</c:formatCode>
                <c:ptCount val="11"/>
                <c:pt idx="5" formatCode="0.0000">
                  <c:v>0</c:v>
                </c:pt>
                <c:pt idx="6" formatCode="0.0000">
                  <c:v>5.6999999999618467E-4</c:v>
                </c:pt>
                <c:pt idx="7" formatCode="0.0000">
                  <c:v>-3.4200000000055297E-3</c:v>
                </c:pt>
                <c:pt idx="8" formatCode="0.0000">
                  <c:v>-3.7400000000076261E-3</c:v>
                </c:pt>
                <c:pt idx="9" formatCode="0.0000">
                  <c:v>-4.7700000000077125E-3</c:v>
                </c:pt>
                <c:pt idx="10" formatCode="0.0000">
                  <c:v>2.9999999995311555E-5</c:v>
                </c:pt>
              </c:numCache>
            </c:numRef>
          </c:val>
          <c:smooth val="0"/>
        </c:ser>
        <c:ser>
          <c:idx val="3"/>
          <c:order val="3"/>
          <c:tx>
            <c:v>S11</c:v>
          </c:tx>
          <c:cat>
            <c:numRef>
              <c:f>Vajumitabel!$C$2:$M$2</c:f>
              <c:numCache>
                <c:formatCode>m/d/yyyy</c:formatCode>
                <c:ptCount val="11"/>
                <c:pt idx="0">
                  <c:v>42279</c:v>
                </c:pt>
                <c:pt idx="1">
                  <c:v>42282</c:v>
                </c:pt>
                <c:pt idx="2">
                  <c:v>42284</c:v>
                </c:pt>
                <c:pt idx="3">
                  <c:v>42286</c:v>
                </c:pt>
                <c:pt idx="4">
                  <c:v>42290</c:v>
                </c:pt>
                <c:pt idx="5">
                  <c:v>42292</c:v>
                </c:pt>
                <c:pt idx="6">
                  <c:v>42307</c:v>
                </c:pt>
                <c:pt idx="7">
                  <c:v>42324</c:v>
                </c:pt>
                <c:pt idx="8">
                  <c:v>42338</c:v>
                </c:pt>
                <c:pt idx="9">
                  <c:v>42353</c:v>
                </c:pt>
                <c:pt idx="10">
                  <c:v>42367</c:v>
                </c:pt>
              </c:numCache>
            </c:numRef>
          </c:cat>
          <c:val>
            <c:numRef>
              <c:f>Vajumitabel!$C$154:$M$154</c:f>
              <c:numCache>
                <c:formatCode>General</c:formatCode>
                <c:ptCount val="11"/>
                <c:pt idx="5" formatCode="0.0000">
                  <c:v>0</c:v>
                </c:pt>
                <c:pt idx="6" formatCode="0.0000">
                  <c:v>-5.330000000000723E-3</c:v>
                </c:pt>
                <c:pt idx="7" formatCode="0.0000">
                  <c:v>-4.0800000000018599E-3</c:v>
                </c:pt>
                <c:pt idx="8" formatCode="0.0000">
                  <c:v>-4.7899999999998499E-3</c:v>
                </c:pt>
                <c:pt idx="9" formatCode="0.0000">
                  <c:v>-5.8999999999969077E-3</c:v>
                </c:pt>
                <c:pt idx="10" formatCode="0.0000">
                  <c:v>-5.0399999999939382E-3</c:v>
                </c:pt>
              </c:numCache>
            </c:numRef>
          </c:val>
          <c:smooth val="0"/>
        </c:ser>
        <c:ser>
          <c:idx val="4"/>
          <c:order val="4"/>
          <c:tx>
            <c:v>S12</c:v>
          </c:tx>
          <c:cat>
            <c:numRef>
              <c:f>Vajumitabel!$C$2:$M$2</c:f>
              <c:numCache>
                <c:formatCode>m/d/yyyy</c:formatCode>
                <c:ptCount val="11"/>
                <c:pt idx="0">
                  <c:v>42279</c:v>
                </c:pt>
                <c:pt idx="1">
                  <c:v>42282</c:v>
                </c:pt>
                <c:pt idx="2">
                  <c:v>42284</c:v>
                </c:pt>
                <c:pt idx="3">
                  <c:v>42286</c:v>
                </c:pt>
                <c:pt idx="4">
                  <c:v>42290</c:v>
                </c:pt>
                <c:pt idx="5">
                  <c:v>42292</c:v>
                </c:pt>
                <c:pt idx="6">
                  <c:v>42307</c:v>
                </c:pt>
                <c:pt idx="7">
                  <c:v>42324</c:v>
                </c:pt>
                <c:pt idx="8">
                  <c:v>42338</c:v>
                </c:pt>
                <c:pt idx="9">
                  <c:v>42353</c:v>
                </c:pt>
                <c:pt idx="10">
                  <c:v>42367</c:v>
                </c:pt>
              </c:numCache>
            </c:numRef>
          </c:cat>
          <c:val>
            <c:numRef>
              <c:f>Vajumitabel!$C$155:$M$155</c:f>
              <c:numCache>
                <c:formatCode>General</c:formatCode>
                <c:ptCount val="11"/>
                <c:pt idx="5" formatCode="0.0000">
                  <c:v>0</c:v>
                </c:pt>
                <c:pt idx="6" formatCode="0.0000">
                  <c:v>5.2999999999769898E-4</c:v>
                </c:pt>
                <c:pt idx="7" formatCode="0.0000">
                  <c:v>-4.2700000000053251E-3</c:v>
                </c:pt>
                <c:pt idx="8" formatCode="0.0000">
                  <c:v>-4.0900000000050341E-3</c:v>
                </c:pt>
                <c:pt idx="9" formatCode="0.0000">
                  <c:v>-6.4899999999994407E-3</c:v>
                </c:pt>
                <c:pt idx="10" formatCode="0.0000">
                  <c:v>-4.4199999999960937E-3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41591184"/>
        <c:axId val="-1841596624"/>
      </c:lineChart>
      <c:dateAx>
        <c:axId val="-1841591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1841596624"/>
        <c:crosses val="autoZero"/>
        <c:auto val="1"/>
        <c:lblOffset val="100"/>
        <c:baseTimeUnit val="days"/>
      </c:dateAx>
      <c:valAx>
        <c:axId val="-1841596624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-1841591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27995856188535E-2"/>
          <c:y val="5.1400554097404488E-2"/>
          <c:w val="0.8131193394640106"/>
          <c:h val="0.69985892388451465"/>
        </c:manualLayout>
      </c:layout>
      <c:lineChart>
        <c:grouping val="standard"/>
        <c:varyColors val="0"/>
        <c:ser>
          <c:idx val="0"/>
          <c:order val="0"/>
          <c:tx>
            <c:v>K11</c:v>
          </c:tx>
          <c:cat>
            <c:numRef>
              <c:f>Vajumitabel!$R$2:$Y$2</c:f>
              <c:numCache>
                <c:formatCode>m/d/yyyy</c:formatCode>
                <c:ptCount val="8"/>
                <c:pt idx="0">
                  <c:v>42286</c:v>
                </c:pt>
                <c:pt idx="1">
                  <c:v>42290</c:v>
                </c:pt>
                <c:pt idx="2">
                  <c:v>42292</c:v>
                </c:pt>
                <c:pt idx="3">
                  <c:v>42307</c:v>
                </c:pt>
                <c:pt idx="4">
                  <c:v>42324</c:v>
                </c:pt>
                <c:pt idx="5">
                  <c:v>42338</c:v>
                </c:pt>
                <c:pt idx="6">
                  <c:v>42353</c:v>
                </c:pt>
                <c:pt idx="7">
                  <c:v>42367</c:v>
                </c:pt>
              </c:numCache>
            </c:numRef>
          </c:cat>
          <c:val>
            <c:numRef>
              <c:f>Vajumitabel!$R$7:$Y$7</c:f>
              <c:numCache>
                <c:formatCode>General</c:formatCode>
                <c:ptCount val="8"/>
                <c:pt idx="0">
                  <c:v>75.98657</c:v>
                </c:pt>
                <c:pt idx="1">
                  <c:v>75.925360000000012</c:v>
                </c:pt>
                <c:pt idx="2">
                  <c:v>75.895130000000009</c:v>
                </c:pt>
                <c:pt idx="3">
                  <c:v>75.825250000000011</c:v>
                </c:pt>
                <c:pt idx="4">
                  <c:v>75.796600000000012</c:v>
                </c:pt>
                <c:pt idx="5">
                  <c:v>75.783020000000008</c:v>
                </c:pt>
                <c:pt idx="6">
                  <c:v>75.772490000000005</c:v>
                </c:pt>
                <c:pt idx="7">
                  <c:v>75.765940000000001</c:v>
                </c:pt>
              </c:numCache>
            </c:numRef>
          </c:val>
          <c:smooth val="0"/>
        </c:ser>
        <c:ser>
          <c:idx val="1"/>
          <c:order val="1"/>
          <c:tx>
            <c:v>K12</c:v>
          </c:tx>
          <c:cat>
            <c:numRef>
              <c:f>Vajumitabel!$R$2:$Y$2</c:f>
              <c:numCache>
                <c:formatCode>m/d/yyyy</c:formatCode>
                <c:ptCount val="8"/>
                <c:pt idx="0">
                  <c:v>42286</c:v>
                </c:pt>
                <c:pt idx="1">
                  <c:v>42290</c:v>
                </c:pt>
                <c:pt idx="2">
                  <c:v>42292</c:v>
                </c:pt>
                <c:pt idx="3">
                  <c:v>42307</c:v>
                </c:pt>
                <c:pt idx="4">
                  <c:v>42324</c:v>
                </c:pt>
                <c:pt idx="5">
                  <c:v>42338</c:v>
                </c:pt>
                <c:pt idx="6">
                  <c:v>42353</c:v>
                </c:pt>
                <c:pt idx="7">
                  <c:v>42367</c:v>
                </c:pt>
              </c:numCache>
            </c:numRef>
          </c:cat>
          <c:val>
            <c:numRef>
              <c:f>Vajumitabel!$R$8:$Y$8</c:f>
              <c:numCache>
                <c:formatCode>General</c:formatCode>
                <c:ptCount val="8"/>
                <c:pt idx="0">
                  <c:v>76.415729999999996</c:v>
                </c:pt>
                <c:pt idx="1">
                  <c:v>76.387699999999995</c:v>
                </c:pt>
                <c:pt idx="2">
                  <c:v>76.357479999999995</c:v>
                </c:pt>
                <c:pt idx="3">
                  <c:v>76.296059999999997</c:v>
                </c:pt>
                <c:pt idx="4">
                  <c:v>76.268230000000003</c:v>
                </c:pt>
                <c:pt idx="5">
                  <c:v>76.252899999999997</c:v>
                </c:pt>
                <c:pt idx="6">
                  <c:v>76.242000000000004</c:v>
                </c:pt>
                <c:pt idx="7">
                  <c:v>76.234359999999995</c:v>
                </c:pt>
              </c:numCache>
            </c:numRef>
          </c:val>
          <c:smooth val="0"/>
        </c:ser>
        <c:ser>
          <c:idx val="2"/>
          <c:order val="2"/>
          <c:tx>
            <c:v>K13</c:v>
          </c:tx>
          <c:cat>
            <c:numRef>
              <c:f>Vajumitabel!$R$2:$Y$2</c:f>
              <c:numCache>
                <c:formatCode>m/d/yyyy</c:formatCode>
                <c:ptCount val="8"/>
                <c:pt idx="0">
                  <c:v>42286</c:v>
                </c:pt>
                <c:pt idx="1">
                  <c:v>42290</c:v>
                </c:pt>
                <c:pt idx="2">
                  <c:v>42292</c:v>
                </c:pt>
                <c:pt idx="3">
                  <c:v>42307</c:v>
                </c:pt>
                <c:pt idx="4">
                  <c:v>42324</c:v>
                </c:pt>
                <c:pt idx="5">
                  <c:v>42338</c:v>
                </c:pt>
                <c:pt idx="6">
                  <c:v>42353</c:v>
                </c:pt>
                <c:pt idx="7">
                  <c:v>42367</c:v>
                </c:pt>
              </c:numCache>
            </c:numRef>
          </c:cat>
          <c:val>
            <c:numRef>
              <c:f>Vajumitabel!$R$9:$Y$9</c:f>
              <c:numCache>
                <c:formatCode>General</c:formatCode>
                <c:ptCount val="8"/>
                <c:pt idx="0">
                  <c:v>76.034660000000002</c:v>
                </c:pt>
                <c:pt idx="1">
                  <c:v>75.993900000000011</c:v>
                </c:pt>
                <c:pt idx="2">
                  <c:v>75.96311</c:v>
                </c:pt>
                <c:pt idx="3">
                  <c:v>75.89649</c:v>
                </c:pt>
                <c:pt idx="4">
                  <c:v>75.868970000000004</c:v>
                </c:pt>
                <c:pt idx="5">
                  <c:v>75.85457000000001</c:v>
                </c:pt>
                <c:pt idx="6">
                  <c:v>75.843320000000006</c:v>
                </c:pt>
                <c:pt idx="7">
                  <c:v>75.836520000000007</c:v>
                </c:pt>
              </c:numCache>
            </c:numRef>
          </c:val>
          <c:smooth val="0"/>
        </c:ser>
        <c:ser>
          <c:idx val="3"/>
          <c:order val="3"/>
          <c:tx>
            <c:v>K14</c:v>
          </c:tx>
          <c:cat>
            <c:numRef>
              <c:f>Vajumitabel!$R$2:$Y$2</c:f>
              <c:numCache>
                <c:formatCode>m/d/yyyy</c:formatCode>
                <c:ptCount val="8"/>
                <c:pt idx="0">
                  <c:v>42286</c:v>
                </c:pt>
                <c:pt idx="1">
                  <c:v>42290</c:v>
                </c:pt>
                <c:pt idx="2">
                  <c:v>42292</c:v>
                </c:pt>
                <c:pt idx="3">
                  <c:v>42307</c:v>
                </c:pt>
                <c:pt idx="4">
                  <c:v>42324</c:v>
                </c:pt>
                <c:pt idx="5">
                  <c:v>42338</c:v>
                </c:pt>
                <c:pt idx="6">
                  <c:v>42353</c:v>
                </c:pt>
                <c:pt idx="7">
                  <c:v>42367</c:v>
                </c:pt>
              </c:numCache>
            </c:numRef>
          </c:cat>
          <c:val>
            <c:numRef>
              <c:f>Vajumitabel!$R$10:$Y$10</c:f>
              <c:numCache>
                <c:formatCode>General</c:formatCode>
                <c:ptCount val="8"/>
                <c:pt idx="0">
                  <c:v>75.986740000000012</c:v>
                </c:pt>
                <c:pt idx="1">
                  <c:v>75.938680000000005</c:v>
                </c:pt>
                <c:pt idx="2">
                  <c:v>75.911860000000004</c:v>
                </c:pt>
                <c:pt idx="3">
                  <c:v>75.84675</c:v>
                </c:pt>
                <c:pt idx="4">
                  <c:v>75.818340000000006</c:v>
                </c:pt>
                <c:pt idx="5">
                  <c:v>75.803380000000004</c:v>
                </c:pt>
                <c:pt idx="6">
                  <c:v>75.792300000000012</c:v>
                </c:pt>
                <c:pt idx="7">
                  <c:v>75.784930000000003</c:v>
                </c:pt>
              </c:numCache>
            </c:numRef>
          </c:val>
          <c:smooth val="0"/>
        </c:ser>
        <c:ser>
          <c:idx val="4"/>
          <c:order val="4"/>
          <c:tx>
            <c:v>K15</c:v>
          </c:tx>
          <c:cat>
            <c:numRef>
              <c:f>Vajumitabel!$R$2:$Y$2</c:f>
              <c:numCache>
                <c:formatCode>m/d/yyyy</c:formatCode>
                <c:ptCount val="8"/>
                <c:pt idx="0">
                  <c:v>42286</c:v>
                </c:pt>
                <c:pt idx="1">
                  <c:v>42290</c:v>
                </c:pt>
                <c:pt idx="2">
                  <c:v>42292</c:v>
                </c:pt>
                <c:pt idx="3">
                  <c:v>42307</c:v>
                </c:pt>
                <c:pt idx="4">
                  <c:v>42324</c:v>
                </c:pt>
                <c:pt idx="5">
                  <c:v>42338</c:v>
                </c:pt>
                <c:pt idx="6">
                  <c:v>42353</c:v>
                </c:pt>
                <c:pt idx="7">
                  <c:v>42367</c:v>
                </c:pt>
              </c:numCache>
            </c:numRef>
          </c:cat>
          <c:val>
            <c:numRef>
              <c:f>Vajumitabel!$R$11:$Y$11</c:f>
              <c:numCache>
                <c:formatCode>General</c:formatCode>
                <c:ptCount val="8"/>
                <c:pt idx="0">
                  <c:v>76.39179</c:v>
                </c:pt>
                <c:pt idx="1">
                  <c:v>76.349040000000002</c:v>
                </c:pt>
                <c:pt idx="2">
                  <c:v>76.324849999999998</c:v>
                </c:pt>
                <c:pt idx="3">
                  <c:v>76.262990000000002</c:v>
                </c:pt>
                <c:pt idx="4">
                  <c:v>76.233409999999992</c:v>
                </c:pt>
                <c:pt idx="5">
                  <c:v>76.216949999999997</c:v>
                </c:pt>
                <c:pt idx="6">
                  <c:v>76.205060000000003</c:v>
                </c:pt>
                <c:pt idx="7">
                  <c:v>76.196629999999999</c:v>
                </c:pt>
              </c:numCache>
            </c:numRef>
          </c:val>
          <c:smooth val="0"/>
        </c:ser>
        <c:ser>
          <c:idx val="5"/>
          <c:order val="5"/>
          <c:tx>
            <c:v>K16</c:v>
          </c:tx>
          <c:cat>
            <c:numRef>
              <c:f>Vajumitabel!$R$2:$Y$2</c:f>
              <c:numCache>
                <c:formatCode>m/d/yyyy</c:formatCode>
                <c:ptCount val="8"/>
                <c:pt idx="0">
                  <c:v>42286</c:v>
                </c:pt>
                <c:pt idx="1">
                  <c:v>42290</c:v>
                </c:pt>
                <c:pt idx="2">
                  <c:v>42292</c:v>
                </c:pt>
                <c:pt idx="3">
                  <c:v>42307</c:v>
                </c:pt>
                <c:pt idx="4">
                  <c:v>42324</c:v>
                </c:pt>
                <c:pt idx="5">
                  <c:v>42338</c:v>
                </c:pt>
                <c:pt idx="6">
                  <c:v>42353</c:v>
                </c:pt>
                <c:pt idx="7">
                  <c:v>42367</c:v>
                </c:pt>
              </c:numCache>
            </c:numRef>
          </c:cat>
          <c:val>
            <c:numRef>
              <c:f>Vajumitabel!$R$12:$Y$12</c:f>
              <c:numCache>
                <c:formatCode>General</c:formatCode>
                <c:ptCount val="8"/>
                <c:pt idx="0">
                  <c:v>75.943550000000002</c:v>
                </c:pt>
                <c:pt idx="1">
                  <c:v>75.877370000000013</c:v>
                </c:pt>
                <c:pt idx="2">
                  <c:v>75.849460000000008</c:v>
                </c:pt>
                <c:pt idx="3">
                  <c:v>75.777360000000002</c:v>
                </c:pt>
                <c:pt idx="4">
                  <c:v>75.747470000000007</c:v>
                </c:pt>
                <c:pt idx="5">
                  <c:v>75.733320000000006</c:v>
                </c:pt>
                <c:pt idx="6">
                  <c:v>75.72223000000001</c:v>
                </c:pt>
                <c:pt idx="7">
                  <c:v>75.714780000000005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22568352"/>
        <c:axId val="-2022569440"/>
      </c:lineChart>
      <c:dateAx>
        <c:axId val="-20225683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2022569440"/>
        <c:crosses val="autoZero"/>
        <c:auto val="1"/>
        <c:lblOffset val="100"/>
        <c:baseTimeUnit val="days"/>
      </c:dateAx>
      <c:valAx>
        <c:axId val="-2022569440"/>
        <c:scaling>
          <c:orientation val="minMax"/>
          <c:max val="76.500000000000014"/>
          <c:min val="75.7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22568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5"/>
          <c:order val="0"/>
          <c:tx>
            <c:v>15.10.2015</c:v>
          </c:tx>
          <c:val>
            <c:numRef>
              <c:f>Vajumitabel!$H$128:$H$137</c:f>
              <c:numCache>
                <c:formatCode>General</c:formatCode>
                <c:ptCount val="10"/>
                <c:pt idx="1">
                  <c:v>74.186239999999998</c:v>
                </c:pt>
                <c:pt idx="2">
                  <c:v>74.261259999999993</c:v>
                </c:pt>
                <c:pt idx="3">
                  <c:v>74.337680000000006</c:v>
                </c:pt>
                <c:pt idx="4">
                  <c:v>74.239990000000006</c:v>
                </c:pt>
                <c:pt idx="5">
                  <c:v>74.286420000000007</c:v>
                </c:pt>
                <c:pt idx="6">
                  <c:v>74.260140000000007</c:v>
                </c:pt>
                <c:pt idx="7">
                  <c:v>74.236059999999995</c:v>
                </c:pt>
                <c:pt idx="8">
                  <c:v>74.209220000000002</c:v>
                </c:pt>
                <c:pt idx="9">
                  <c:v>74.181120000000007</c:v>
                </c:pt>
              </c:numCache>
            </c:numRef>
          </c:val>
          <c:smooth val="0"/>
        </c:ser>
        <c:ser>
          <c:idx val="4"/>
          <c:order val="1"/>
          <c:tx>
            <c:v>30.10.2015</c:v>
          </c:tx>
          <c:val>
            <c:numRef>
              <c:f>Vajumitabel!$I$128:$I$137</c:f>
              <c:numCache>
                <c:formatCode>General</c:formatCode>
                <c:ptCount val="10"/>
                <c:pt idx="0">
                  <c:v>74.115070000000003</c:v>
                </c:pt>
                <c:pt idx="1">
                  <c:v>74.161529999999999</c:v>
                </c:pt>
                <c:pt idx="2">
                  <c:v>74.239490000000004</c:v>
                </c:pt>
                <c:pt idx="3">
                  <c:v>74.314909999999998</c:v>
                </c:pt>
                <c:pt idx="4">
                  <c:v>74.212540000000004</c:v>
                </c:pt>
                <c:pt idx="5">
                  <c:v>74.260019999999997</c:v>
                </c:pt>
                <c:pt idx="6">
                  <c:v>74.238690000000005</c:v>
                </c:pt>
                <c:pt idx="7">
                  <c:v>74.217820000000003</c:v>
                </c:pt>
                <c:pt idx="8">
                  <c:v>74.186769999999996</c:v>
                </c:pt>
                <c:pt idx="9">
                  <c:v>74.162180000000006</c:v>
                </c:pt>
              </c:numCache>
            </c:numRef>
          </c:val>
          <c:smooth val="0"/>
        </c:ser>
        <c:ser>
          <c:idx val="3"/>
          <c:order val="2"/>
          <c:tx>
            <c:v>16.11.2015</c:v>
          </c:tx>
          <c:val>
            <c:numRef>
              <c:f>Vajumitabel!$J$128:$J$137</c:f>
              <c:numCache>
                <c:formatCode>General</c:formatCode>
                <c:ptCount val="10"/>
                <c:pt idx="2">
                  <c:v>74.238579999999999</c:v>
                </c:pt>
                <c:pt idx="3">
                  <c:v>74.312070000000006</c:v>
                </c:pt>
                <c:pt idx="4">
                  <c:v>74.2029</c:v>
                </c:pt>
                <c:pt idx="5">
                  <c:v>74.257400000000004</c:v>
                </c:pt>
                <c:pt idx="6">
                  <c:v>74.233639999999994</c:v>
                </c:pt>
                <c:pt idx="7">
                  <c:v>74.210639999999998</c:v>
                </c:pt>
                <c:pt idx="8">
                  <c:v>74.183700000000002</c:v>
                </c:pt>
                <c:pt idx="9">
                  <c:v>74.161600000000007</c:v>
                </c:pt>
              </c:numCache>
            </c:numRef>
          </c:val>
          <c:smooth val="0"/>
        </c:ser>
        <c:ser>
          <c:idx val="0"/>
          <c:order val="3"/>
          <c:tx>
            <c:v>30.11.2015</c:v>
          </c:tx>
          <c:cat>
            <c:strRef>
              <c:f>Vajumitabel!$A$128:$A$137</c:f>
              <c:strCache>
                <c:ptCount val="10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S5</c:v>
                </c:pt>
                <c:pt idx="5">
                  <c:v>S6</c:v>
                </c:pt>
                <c:pt idx="6">
                  <c:v>S7</c:v>
                </c:pt>
                <c:pt idx="7">
                  <c:v>S8</c:v>
                </c:pt>
                <c:pt idx="8">
                  <c:v>S9</c:v>
                </c:pt>
                <c:pt idx="9">
                  <c:v>S10</c:v>
                </c:pt>
              </c:strCache>
            </c:strRef>
          </c:cat>
          <c:val>
            <c:numRef>
              <c:f>Vajumitabel!$K$128:$K$137</c:f>
              <c:numCache>
                <c:formatCode>General</c:formatCode>
                <c:ptCount val="10"/>
                <c:pt idx="0">
                  <c:v>74.116900000000001</c:v>
                </c:pt>
                <c:pt idx="1">
                  <c:v>74.161289999999994</c:v>
                </c:pt>
                <c:pt idx="2">
                  <c:v>74.240589999999997</c:v>
                </c:pt>
                <c:pt idx="3">
                  <c:v>74.313299999999998</c:v>
                </c:pt>
                <c:pt idx="4">
                  <c:v>74.203159999999997</c:v>
                </c:pt>
                <c:pt idx="5">
                  <c:v>74.254819999999995</c:v>
                </c:pt>
                <c:pt idx="6">
                  <c:v>74.231250000000003</c:v>
                </c:pt>
                <c:pt idx="7">
                  <c:v>74.211529999999996</c:v>
                </c:pt>
                <c:pt idx="8">
                  <c:v>74.183490000000006</c:v>
                </c:pt>
                <c:pt idx="9">
                  <c:v>74.16122</c:v>
                </c:pt>
              </c:numCache>
            </c:numRef>
          </c:val>
          <c:smooth val="0"/>
        </c:ser>
        <c:ser>
          <c:idx val="1"/>
          <c:order val="4"/>
          <c:tx>
            <c:v>15.12.2015</c:v>
          </c:tx>
          <c:cat>
            <c:strRef>
              <c:f>Vajumitabel!$A$128:$A$137</c:f>
              <c:strCache>
                <c:ptCount val="10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S5</c:v>
                </c:pt>
                <c:pt idx="5">
                  <c:v>S6</c:v>
                </c:pt>
                <c:pt idx="6">
                  <c:v>S7</c:v>
                </c:pt>
                <c:pt idx="7">
                  <c:v>S8</c:v>
                </c:pt>
                <c:pt idx="8">
                  <c:v>S9</c:v>
                </c:pt>
                <c:pt idx="9">
                  <c:v>S10</c:v>
                </c:pt>
              </c:strCache>
            </c:strRef>
          </c:cat>
          <c:val>
            <c:numRef>
              <c:f>Vajumitabel!$L$128:$L$137</c:f>
              <c:numCache>
                <c:formatCode>General</c:formatCode>
                <c:ptCount val="10"/>
                <c:pt idx="0">
                  <c:v>74.117559999999997</c:v>
                </c:pt>
                <c:pt idx="1">
                  <c:v>74.159189999999995</c:v>
                </c:pt>
                <c:pt idx="2">
                  <c:v>74.243610000000004</c:v>
                </c:pt>
                <c:pt idx="3">
                  <c:v>74.316079999999999</c:v>
                </c:pt>
                <c:pt idx="4">
                  <c:v>74.205889999999997</c:v>
                </c:pt>
                <c:pt idx="5">
                  <c:v>74.253600000000006</c:v>
                </c:pt>
                <c:pt idx="6">
                  <c:v>74.231769999999997</c:v>
                </c:pt>
                <c:pt idx="7">
                  <c:v>74.208420000000004</c:v>
                </c:pt>
                <c:pt idx="8">
                  <c:v>74.180149999999998</c:v>
                </c:pt>
                <c:pt idx="9">
                  <c:v>74.161209999999997</c:v>
                </c:pt>
              </c:numCache>
            </c:numRef>
          </c:val>
          <c:smooth val="0"/>
        </c:ser>
        <c:ser>
          <c:idx val="2"/>
          <c:order val="5"/>
          <c:tx>
            <c:v>29.12.2015</c:v>
          </c:tx>
          <c:cat>
            <c:strRef>
              <c:f>Vajumitabel!$A$128:$A$137</c:f>
              <c:strCache>
                <c:ptCount val="10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S5</c:v>
                </c:pt>
                <c:pt idx="5">
                  <c:v>S6</c:v>
                </c:pt>
                <c:pt idx="6">
                  <c:v>S7</c:v>
                </c:pt>
                <c:pt idx="7">
                  <c:v>S8</c:v>
                </c:pt>
                <c:pt idx="8">
                  <c:v>S9</c:v>
                </c:pt>
                <c:pt idx="9">
                  <c:v>S10</c:v>
                </c:pt>
              </c:strCache>
            </c:strRef>
          </c:cat>
          <c:val>
            <c:numRef>
              <c:f>Vajumitabel!$M$128:$M$137</c:f>
              <c:numCache>
                <c:formatCode>General</c:formatCode>
                <c:ptCount val="10"/>
                <c:pt idx="0">
                  <c:v>74.120500000000007</c:v>
                </c:pt>
                <c:pt idx="1">
                  <c:v>74.169659999999993</c:v>
                </c:pt>
                <c:pt idx="2">
                  <c:v>74.244299999999996</c:v>
                </c:pt>
                <c:pt idx="3">
                  <c:v>74.315110000000004</c:v>
                </c:pt>
                <c:pt idx="4">
                  <c:v>74.204530000000005</c:v>
                </c:pt>
                <c:pt idx="5">
                  <c:v>74.256739999999994</c:v>
                </c:pt>
                <c:pt idx="6">
                  <c:v>74.23</c:v>
                </c:pt>
                <c:pt idx="7">
                  <c:v>74.213139999999996</c:v>
                </c:pt>
                <c:pt idx="8">
                  <c:v>74.186449999999994</c:v>
                </c:pt>
                <c:pt idx="9">
                  <c:v>74.162909999999997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41595536"/>
        <c:axId val="-1841109104"/>
      </c:lineChart>
      <c:catAx>
        <c:axId val="-1841595536"/>
        <c:scaling>
          <c:orientation val="minMax"/>
        </c:scaling>
        <c:delete val="0"/>
        <c:axPos val="b"/>
        <c:majorTickMark val="out"/>
        <c:minorTickMark val="none"/>
        <c:tickLblPos val="nextTo"/>
        <c:crossAx val="-1841109104"/>
        <c:crosses val="autoZero"/>
        <c:auto val="1"/>
        <c:lblAlgn val="ctr"/>
        <c:lblOffset val="100"/>
        <c:noMultiLvlLbl val="0"/>
      </c:catAx>
      <c:valAx>
        <c:axId val="-1841109104"/>
        <c:scaling>
          <c:orientation val="minMax"/>
          <c:max val="74.349999999999994"/>
          <c:min val="74.09999999999999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41595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5"/>
          <c:order val="0"/>
          <c:tx>
            <c:v>15.10.2015</c:v>
          </c:tx>
          <c:cat>
            <c:strRef>
              <c:f>Vajumitabel!$A$138:$A$147</c:f>
              <c:strCache>
                <c:ptCount val="10"/>
                <c:pt idx="0">
                  <c:v>N1</c:v>
                </c:pt>
                <c:pt idx="1">
                  <c:v>N2</c:v>
                </c:pt>
                <c:pt idx="2">
                  <c:v>N3</c:v>
                </c:pt>
                <c:pt idx="3">
                  <c:v>N4</c:v>
                </c:pt>
                <c:pt idx="4">
                  <c:v>N5</c:v>
                </c:pt>
                <c:pt idx="5">
                  <c:v>N6</c:v>
                </c:pt>
                <c:pt idx="6">
                  <c:v>N7</c:v>
                </c:pt>
                <c:pt idx="7">
                  <c:v>N8</c:v>
                </c:pt>
                <c:pt idx="8">
                  <c:v>N9</c:v>
                </c:pt>
                <c:pt idx="9">
                  <c:v>N10</c:v>
                </c:pt>
              </c:strCache>
            </c:strRef>
          </c:cat>
          <c:val>
            <c:numRef>
              <c:f>Vajumitabel!$H$138:$H$147</c:f>
              <c:numCache>
                <c:formatCode>General</c:formatCode>
                <c:ptCount val="10"/>
                <c:pt idx="0">
                  <c:v>74.128029999999995</c:v>
                </c:pt>
                <c:pt idx="1">
                  <c:v>74.22672</c:v>
                </c:pt>
                <c:pt idx="2">
                  <c:v>74.430289999999999</c:v>
                </c:pt>
                <c:pt idx="3">
                  <c:v>74.270089999999996</c:v>
                </c:pt>
                <c:pt idx="4">
                  <c:v>74.205100000000002</c:v>
                </c:pt>
                <c:pt idx="5">
                  <c:v>74.3</c:v>
                </c:pt>
                <c:pt idx="6">
                  <c:v>74.261060000000001</c:v>
                </c:pt>
                <c:pt idx="7">
                  <c:v>74.230080000000001</c:v>
                </c:pt>
                <c:pt idx="8">
                  <c:v>74.246750000000006</c:v>
                </c:pt>
                <c:pt idx="9">
                  <c:v>74.415049999999994</c:v>
                </c:pt>
              </c:numCache>
            </c:numRef>
          </c:val>
          <c:smooth val="0"/>
        </c:ser>
        <c:ser>
          <c:idx val="4"/>
          <c:order val="1"/>
          <c:tx>
            <c:v>30.10.2015</c:v>
          </c:tx>
          <c:cat>
            <c:strRef>
              <c:f>Vajumitabel!$A$138:$A$147</c:f>
              <c:strCache>
                <c:ptCount val="10"/>
                <c:pt idx="0">
                  <c:v>N1</c:v>
                </c:pt>
                <c:pt idx="1">
                  <c:v>N2</c:v>
                </c:pt>
                <c:pt idx="2">
                  <c:v>N3</c:v>
                </c:pt>
                <c:pt idx="3">
                  <c:v>N4</c:v>
                </c:pt>
                <c:pt idx="4">
                  <c:v>N5</c:v>
                </c:pt>
                <c:pt idx="5">
                  <c:v>N6</c:v>
                </c:pt>
                <c:pt idx="6">
                  <c:v>N7</c:v>
                </c:pt>
                <c:pt idx="7">
                  <c:v>N8</c:v>
                </c:pt>
                <c:pt idx="8">
                  <c:v>N9</c:v>
                </c:pt>
                <c:pt idx="9">
                  <c:v>N10</c:v>
                </c:pt>
              </c:strCache>
            </c:strRef>
          </c:cat>
          <c:val>
            <c:numRef>
              <c:f>Vajumitabel!$I$138:$I$147</c:f>
              <c:numCache>
                <c:formatCode>General</c:formatCode>
                <c:ptCount val="10"/>
                <c:pt idx="2">
                  <c:v>74.411910000000006</c:v>
                </c:pt>
                <c:pt idx="3">
                  <c:v>74.25573</c:v>
                </c:pt>
                <c:pt idx="4">
                  <c:v>74.184489999999997</c:v>
                </c:pt>
                <c:pt idx="5">
                  <c:v>74.280299999999997</c:v>
                </c:pt>
                <c:pt idx="6">
                  <c:v>74.243759999999995</c:v>
                </c:pt>
                <c:pt idx="7">
                  <c:v>74.207970000000003</c:v>
                </c:pt>
                <c:pt idx="8">
                  <c:v>74.218000000000004</c:v>
                </c:pt>
                <c:pt idx="9">
                  <c:v>74.38006</c:v>
                </c:pt>
              </c:numCache>
            </c:numRef>
          </c:val>
          <c:smooth val="0"/>
        </c:ser>
        <c:ser>
          <c:idx val="3"/>
          <c:order val="2"/>
          <c:tx>
            <c:v>16.11.2015</c:v>
          </c:tx>
          <c:cat>
            <c:strRef>
              <c:f>Vajumitabel!$A$138:$A$147</c:f>
              <c:strCache>
                <c:ptCount val="10"/>
                <c:pt idx="0">
                  <c:v>N1</c:v>
                </c:pt>
                <c:pt idx="1">
                  <c:v>N2</c:v>
                </c:pt>
                <c:pt idx="2">
                  <c:v>N3</c:v>
                </c:pt>
                <c:pt idx="3">
                  <c:v>N4</c:v>
                </c:pt>
                <c:pt idx="4">
                  <c:v>N5</c:v>
                </c:pt>
                <c:pt idx="5">
                  <c:v>N6</c:v>
                </c:pt>
                <c:pt idx="6">
                  <c:v>N7</c:v>
                </c:pt>
                <c:pt idx="7">
                  <c:v>N8</c:v>
                </c:pt>
                <c:pt idx="8">
                  <c:v>N9</c:v>
                </c:pt>
                <c:pt idx="9">
                  <c:v>N10</c:v>
                </c:pt>
              </c:strCache>
            </c:strRef>
          </c:cat>
          <c:val>
            <c:numRef>
              <c:f>Vajumitabel!$J$138:$J$147</c:f>
              <c:numCache>
                <c:formatCode>General</c:formatCode>
                <c:ptCount val="10"/>
                <c:pt idx="0">
                  <c:v>74.119460000000004</c:v>
                </c:pt>
                <c:pt idx="1">
                  <c:v>74.212549999999993</c:v>
                </c:pt>
                <c:pt idx="2">
                  <c:v>74.410740000000004</c:v>
                </c:pt>
                <c:pt idx="3">
                  <c:v>74.255840000000006</c:v>
                </c:pt>
                <c:pt idx="4">
                  <c:v>74.17962</c:v>
                </c:pt>
                <c:pt idx="5">
                  <c:v>74.275069999999999</c:v>
                </c:pt>
                <c:pt idx="6">
                  <c:v>74.242940000000004</c:v>
                </c:pt>
                <c:pt idx="7">
                  <c:v>74.203620000000001</c:v>
                </c:pt>
                <c:pt idx="8">
                  <c:v>74.217709999999997</c:v>
                </c:pt>
                <c:pt idx="9">
                  <c:v>74.380409999999998</c:v>
                </c:pt>
              </c:numCache>
            </c:numRef>
          </c:val>
          <c:smooth val="0"/>
        </c:ser>
        <c:ser>
          <c:idx val="0"/>
          <c:order val="3"/>
          <c:tx>
            <c:v>30.11.2015</c:v>
          </c:tx>
          <c:cat>
            <c:strRef>
              <c:f>Vajumitabel!$A$138:$A$147</c:f>
              <c:strCache>
                <c:ptCount val="10"/>
                <c:pt idx="0">
                  <c:v>N1</c:v>
                </c:pt>
                <c:pt idx="1">
                  <c:v>N2</c:v>
                </c:pt>
                <c:pt idx="2">
                  <c:v>N3</c:v>
                </c:pt>
                <c:pt idx="3">
                  <c:v>N4</c:v>
                </c:pt>
                <c:pt idx="4">
                  <c:v>N5</c:v>
                </c:pt>
                <c:pt idx="5">
                  <c:v>N6</c:v>
                </c:pt>
                <c:pt idx="6">
                  <c:v>N7</c:v>
                </c:pt>
                <c:pt idx="7">
                  <c:v>N8</c:v>
                </c:pt>
                <c:pt idx="8">
                  <c:v>N9</c:v>
                </c:pt>
                <c:pt idx="9">
                  <c:v>N10</c:v>
                </c:pt>
              </c:strCache>
            </c:strRef>
          </c:cat>
          <c:val>
            <c:numRef>
              <c:f>Vajumitabel!$K$138:$K$147</c:f>
              <c:numCache>
                <c:formatCode>General</c:formatCode>
                <c:ptCount val="10"/>
                <c:pt idx="0">
                  <c:v>74.124539999999996</c:v>
                </c:pt>
                <c:pt idx="1">
                  <c:v>74.218429999999998</c:v>
                </c:pt>
                <c:pt idx="2">
                  <c:v>74.414460000000005</c:v>
                </c:pt>
                <c:pt idx="3">
                  <c:v>74.259289999999993</c:v>
                </c:pt>
                <c:pt idx="4">
                  <c:v>74.182119999999998</c:v>
                </c:pt>
                <c:pt idx="5">
                  <c:v>74.276129999999995</c:v>
                </c:pt>
                <c:pt idx="6">
                  <c:v>74.244330000000005</c:v>
                </c:pt>
                <c:pt idx="7">
                  <c:v>74.204899999999995</c:v>
                </c:pt>
                <c:pt idx="8">
                  <c:v>74.220470000000006</c:v>
                </c:pt>
                <c:pt idx="9">
                  <c:v>74.38006</c:v>
                </c:pt>
              </c:numCache>
            </c:numRef>
          </c:val>
          <c:smooth val="0"/>
        </c:ser>
        <c:ser>
          <c:idx val="1"/>
          <c:order val="4"/>
          <c:tx>
            <c:v>15.12.2015</c:v>
          </c:tx>
          <c:cat>
            <c:strRef>
              <c:f>Vajumitabel!$A$138:$A$147</c:f>
              <c:strCache>
                <c:ptCount val="10"/>
                <c:pt idx="0">
                  <c:v>N1</c:v>
                </c:pt>
                <c:pt idx="1">
                  <c:v>N2</c:v>
                </c:pt>
                <c:pt idx="2">
                  <c:v>N3</c:v>
                </c:pt>
                <c:pt idx="3">
                  <c:v>N4</c:v>
                </c:pt>
                <c:pt idx="4">
                  <c:v>N5</c:v>
                </c:pt>
                <c:pt idx="5">
                  <c:v>N6</c:v>
                </c:pt>
                <c:pt idx="6">
                  <c:v>N7</c:v>
                </c:pt>
                <c:pt idx="7">
                  <c:v>N8</c:v>
                </c:pt>
                <c:pt idx="8">
                  <c:v>N9</c:v>
                </c:pt>
                <c:pt idx="9">
                  <c:v>N10</c:v>
                </c:pt>
              </c:strCache>
            </c:strRef>
          </c:cat>
          <c:val>
            <c:numRef>
              <c:f>Vajumitabel!$L$138:$L$147</c:f>
              <c:numCache>
                <c:formatCode>General</c:formatCode>
                <c:ptCount val="10"/>
                <c:pt idx="0">
                  <c:v>74.129050000000007</c:v>
                </c:pt>
                <c:pt idx="1">
                  <c:v>74.219949999999997</c:v>
                </c:pt>
                <c:pt idx="2">
                  <c:v>74.420029999999997</c:v>
                </c:pt>
                <c:pt idx="3">
                  <c:v>74.266440000000003</c:v>
                </c:pt>
                <c:pt idx="5">
                  <c:v>74.276989999999998</c:v>
                </c:pt>
                <c:pt idx="6">
                  <c:v>74.24933</c:v>
                </c:pt>
                <c:pt idx="7">
                  <c:v>74.210570000000004</c:v>
                </c:pt>
                <c:pt idx="8">
                  <c:v>74.221590000000006</c:v>
                </c:pt>
                <c:pt idx="9">
                  <c:v>74.384680000000003</c:v>
                </c:pt>
              </c:numCache>
            </c:numRef>
          </c:val>
          <c:smooth val="0"/>
        </c:ser>
        <c:ser>
          <c:idx val="2"/>
          <c:order val="5"/>
          <c:tx>
            <c:v>29.12.2015</c:v>
          </c:tx>
          <c:cat>
            <c:strRef>
              <c:f>Vajumitabel!$A$138:$A$147</c:f>
              <c:strCache>
                <c:ptCount val="10"/>
                <c:pt idx="0">
                  <c:v>N1</c:v>
                </c:pt>
                <c:pt idx="1">
                  <c:v>N2</c:v>
                </c:pt>
                <c:pt idx="2">
                  <c:v>N3</c:v>
                </c:pt>
                <c:pt idx="3">
                  <c:v>N4</c:v>
                </c:pt>
                <c:pt idx="4">
                  <c:v>N5</c:v>
                </c:pt>
                <c:pt idx="5">
                  <c:v>N6</c:v>
                </c:pt>
                <c:pt idx="6">
                  <c:v>N7</c:v>
                </c:pt>
                <c:pt idx="7">
                  <c:v>N8</c:v>
                </c:pt>
                <c:pt idx="8">
                  <c:v>N9</c:v>
                </c:pt>
                <c:pt idx="9">
                  <c:v>N10</c:v>
                </c:pt>
              </c:strCache>
            </c:strRef>
          </c:cat>
          <c:val>
            <c:numRef>
              <c:f>Vajumitabel!$M$138:$M$147</c:f>
              <c:numCache>
                <c:formatCode>General</c:formatCode>
                <c:ptCount val="10"/>
                <c:pt idx="0">
                  <c:v>74.131</c:v>
                </c:pt>
                <c:pt idx="1">
                  <c:v>74.221459999999993</c:v>
                </c:pt>
                <c:pt idx="2">
                  <c:v>74.419979999999995</c:v>
                </c:pt>
                <c:pt idx="3">
                  <c:v>74.263540000000006</c:v>
                </c:pt>
                <c:pt idx="4">
                  <c:v>74.188000000000002</c:v>
                </c:pt>
                <c:pt idx="5">
                  <c:v>74.27843</c:v>
                </c:pt>
                <c:pt idx="6">
                  <c:v>74.246480000000005</c:v>
                </c:pt>
                <c:pt idx="7">
                  <c:v>74.205619999999996</c:v>
                </c:pt>
                <c:pt idx="8">
                  <c:v>74.230549999999994</c:v>
                </c:pt>
                <c:pt idx="9">
                  <c:v>74.398229999999998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41105840"/>
        <c:axId val="-1841108560"/>
      </c:lineChart>
      <c:catAx>
        <c:axId val="-1841105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841108560"/>
        <c:crosses val="autoZero"/>
        <c:auto val="1"/>
        <c:lblAlgn val="ctr"/>
        <c:lblOffset val="100"/>
        <c:noMultiLvlLbl val="0"/>
      </c:catAx>
      <c:valAx>
        <c:axId val="-1841108560"/>
        <c:scaling>
          <c:orientation val="minMax"/>
          <c:max val="74.45"/>
          <c:min val="74.09999999999999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41105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8573928259021"/>
          <c:y val="5.1400554097404488E-2"/>
          <c:w val="0.88109470691163549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v>Northside</c:v>
          </c:tx>
          <c:cat>
            <c:numRef>
              <c:f>Vajumitabel!$H$2:$M$2</c:f>
              <c:numCache>
                <c:formatCode>m/d/yyyy</c:formatCode>
                <c:ptCount val="6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</c:numCache>
            </c:numRef>
          </c:cat>
          <c:val>
            <c:numRef>
              <c:f>Vajumitabel!$H$159:$M$159</c:f>
              <c:numCache>
                <c:formatCode>General</c:formatCode>
                <c:ptCount val="6"/>
                <c:pt idx="0">
                  <c:v>74.194850000000002</c:v>
                </c:pt>
                <c:pt idx="1">
                  <c:v>74.092289999999991</c:v>
                </c:pt>
                <c:pt idx="2">
                  <c:v>74.141020000000012</c:v>
                </c:pt>
                <c:pt idx="3">
                  <c:v>74.167010000000005</c:v>
                </c:pt>
                <c:pt idx="4">
                  <c:v>74.215079999999986</c:v>
                </c:pt>
                <c:pt idx="5">
                  <c:v>74.196390000000008</c:v>
                </c:pt>
              </c:numCache>
            </c:numRef>
          </c:val>
          <c:smooth val="0"/>
        </c:ser>
        <c:ser>
          <c:idx val="1"/>
          <c:order val="1"/>
          <c:tx>
            <c:v>Southside</c:v>
          </c:tx>
          <c:cat>
            <c:numRef>
              <c:f>Vajumitabel!$H$2:$M$2</c:f>
              <c:numCache>
                <c:formatCode>m/d/yyyy</c:formatCode>
                <c:ptCount val="6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</c:numCache>
            </c:numRef>
          </c:cat>
          <c:val>
            <c:numRef>
              <c:f>Vajumitabel!$H$162:$M$162</c:f>
              <c:numCache>
                <c:formatCode>General</c:formatCode>
                <c:ptCount val="6"/>
                <c:pt idx="0">
                  <c:v>74.160429999999991</c:v>
                </c:pt>
                <c:pt idx="1">
                  <c:v>74.069829999999996</c:v>
                </c:pt>
                <c:pt idx="2">
                  <c:v>74.115799999999993</c:v>
                </c:pt>
                <c:pt idx="3">
                  <c:v>74.137469999999993</c:v>
                </c:pt>
                <c:pt idx="4">
                  <c:v>74.157960000000003</c:v>
                </c:pt>
                <c:pt idx="5">
                  <c:v>74.132279999999994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41103120"/>
        <c:axId val="-1841107472"/>
      </c:lineChart>
      <c:dateAx>
        <c:axId val="-18411031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1841107472"/>
        <c:crosses val="autoZero"/>
        <c:auto val="1"/>
        <c:lblOffset val="100"/>
        <c:baseTimeUnit val="days"/>
      </c:dateAx>
      <c:valAx>
        <c:axId val="-1841107472"/>
        <c:scaling>
          <c:orientation val="minMax"/>
          <c:min val="74.0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41103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984711286089792"/>
          <c:y val="0.51813466025080201"/>
          <c:w val="0.13028287319439741"/>
          <c:h val="0.1674343832021008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8573928259026"/>
          <c:y val="5.2308691095592302E-2"/>
          <c:w val="0.88651137357830279"/>
          <c:h val="0.82966231694536419"/>
        </c:manualLayout>
      </c:layout>
      <c:lineChart>
        <c:grouping val="standard"/>
        <c:varyColors val="0"/>
        <c:ser>
          <c:idx val="0"/>
          <c:order val="0"/>
          <c:tx>
            <c:v>Rp1v</c:v>
          </c:tx>
          <c:cat>
            <c:strRef>
              <c:f>Vajumitabel_puhas!$AM$3:$BO$3</c:f>
              <c:strCache>
                <c:ptCount val="24"/>
                <c:pt idx="0">
                  <c:v>15.10.2015</c:v>
                </c:pt>
                <c:pt idx="1">
                  <c:v>30.10.2015</c:v>
                </c:pt>
                <c:pt idx="2">
                  <c:v>16.11.2015</c:v>
                </c:pt>
                <c:pt idx="3">
                  <c:v>30.11.2015</c:v>
                </c:pt>
                <c:pt idx="4">
                  <c:v>15.12.2015</c:v>
                </c:pt>
                <c:pt idx="5">
                  <c:v>29.12.2015</c:v>
                </c:pt>
                <c:pt idx="6">
                  <c:v>15.01.2016</c:v>
                </c:pt>
                <c:pt idx="7">
                  <c:v>29.01.2016</c:v>
                </c:pt>
                <c:pt idx="8">
                  <c:v>16.02.2016</c:v>
                </c:pt>
                <c:pt idx="9">
                  <c:v>29.02.2016</c:v>
                </c:pt>
                <c:pt idx="10">
                  <c:v>15.03.2016</c:v>
                </c:pt>
                <c:pt idx="11">
                  <c:v>29.03.2016</c:v>
                </c:pt>
                <c:pt idx="12">
                  <c:v>28.04.2016</c:v>
                </c:pt>
                <c:pt idx="13">
                  <c:v>31.05.2016</c:v>
                </c:pt>
                <c:pt idx="14">
                  <c:v>30.06.2016</c:v>
                </c:pt>
                <c:pt idx="15">
                  <c:v>28.07.2016</c:v>
                </c:pt>
                <c:pt idx="16">
                  <c:v>30.08.2016</c:v>
                </c:pt>
                <c:pt idx="17">
                  <c:v>27.09.2016</c:v>
                </c:pt>
                <c:pt idx="18">
                  <c:v>04.06.2018</c:v>
                </c:pt>
                <c:pt idx="19">
                  <c:v>2018-2016</c:v>
                </c:pt>
                <c:pt idx="20">
                  <c:v>Ankurplaadi parand</c:v>
                </c:pt>
                <c:pt idx="21">
                  <c:v>14.06.2018</c:v>
                </c:pt>
                <c:pt idx="22">
                  <c:v>15.06-04.06</c:v>
                </c:pt>
                <c:pt idx="23">
                  <c:v>21.06.2018</c:v>
                </c:pt>
              </c:strCache>
            </c:strRef>
          </c:cat>
          <c:val>
            <c:numRef>
              <c:f>Vajumitabel_puhas!$AM$5:$BO$5</c:f>
              <c:numCache>
                <c:formatCode>General</c:formatCode>
                <c:ptCount val="24"/>
                <c:pt idx="0">
                  <c:v>73.367339999999999</c:v>
                </c:pt>
                <c:pt idx="1">
                  <c:v>73.297600000000003</c:v>
                </c:pt>
                <c:pt idx="2">
                  <c:v>73.270380000000003</c:v>
                </c:pt>
                <c:pt idx="3">
                  <c:v>73.257010000000008</c:v>
                </c:pt>
                <c:pt idx="4">
                  <c:v>73.248410000000007</c:v>
                </c:pt>
                <c:pt idx="5">
                  <c:v>73.240110000000001</c:v>
                </c:pt>
                <c:pt idx="6" formatCode="0.000">
                  <c:v>73.233850000000004</c:v>
                </c:pt>
                <c:pt idx="7" formatCode="0.000">
                  <c:v>73.228270000000009</c:v>
                </c:pt>
                <c:pt idx="8" formatCode="0.000">
                  <c:v>73.224910000000008</c:v>
                </c:pt>
                <c:pt idx="9" formatCode="0.000">
                  <c:v>73.224699999999999</c:v>
                </c:pt>
                <c:pt idx="10" formatCode="0.000">
                  <c:v>73.221699999999998</c:v>
                </c:pt>
                <c:pt idx="11" formatCode="0.000">
                  <c:v>73.220830000000007</c:v>
                </c:pt>
                <c:pt idx="12" formatCode="0.000">
                  <c:v>73.21699000000001</c:v>
                </c:pt>
                <c:pt idx="13" formatCode="0.000">
                  <c:v>73.214690000000004</c:v>
                </c:pt>
                <c:pt idx="14" formatCode="0.000">
                  <c:v>73.211560000000006</c:v>
                </c:pt>
                <c:pt idx="15" formatCode="0.000">
                  <c:v>73.208150000000003</c:v>
                </c:pt>
                <c:pt idx="16" formatCode="0.000">
                  <c:v>73.205020000000005</c:v>
                </c:pt>
                <c:pt idx="17" formatCode="0.000">
                  <c:v>73.202590000000001</c:v>
                </c:pt>
                <c:pt idx="18" formatCode="0.000">
                  <c:v>73.168779999999998</c:v>
                </c:pt>
                <c:pt idx="19" formatCode="0.000">
                  <c:v>-3.381000000000256E-2</c:v>
                </c:pt>
                <c:pt idx="20" formatCode="0.000">
                  <c:v>2.2525899999999979</c:v>
                </c:pt>
                <c:pt idx="21" formatCode="0.000">
                  <c:v>73.175669999999997</c:v>
                </c:pt>
                <c:pt idx="22" formatCode="0.000">
                  <c:v>6.8899999999985084E-3</c:v>
                </c:pt>
                <c:pt idx="23" formatCode="0.000">
                  <c:v>73.178480000000008</c:v>
                </c:pt>
              </c:numCache>
            </c:numRef>
          </c:val>
          <c:smooth val="0"/>
        </c:ser>
        <c:ser>
          <c:idx val="1"/>
          <c:order val="1"/>
          <c:tx>
            <c:v>Rp1</c:v>
          </c:tx>
          <c:cat>
            <c:strRef>
              <c:f>Vajumitabel_puhas!$AM$3:$BO$3</c:f>
              <c:strCache>
                <c:ptCount val="24"/>
                <c:pt idx="0">
                  <c:v>15.10.2015</c:v>
                </c:pt>
                <c:pt idx="1">
                  <c:v>30.10.2015</c:v>
                </c:pt>
                <c:pt idx="2">
                  <c:v>16.11.2015</c:v>
                </c:pt>
                <c:pt idx="3">
                  <c:v>30.11.2015</c:v>
                </c:pt>
                <c:pt idx="4">
                  <c:v>15.12.2015</c:v>
                </c:pt>
                <c:pt idx="5">
                  <c:v>29.12.2015</c:v>
                </c:pt>
                <c:pt idx="6">
                  <c:v>15.01.2016</c:v>
                </c:pt>
                <c:pt idx="7">
                  <c:v>29.01.2016</c:v>
                </c:pt>
                <c:pt idx="8">
                  <c:v>16.02.2016</c:v>
                </c:pt>
                <c:pt idx="9">
                  <c:v>29.02.2016</c:v>
                </c:pt>
                <c:pt idx="10">
                  <c:v>15.03.2016</c:v>
                </c:pt>
                <c:pt idx="11">
                  <c:v>29.03.2016</c:v>
                </c:pt>
                <c:pt idx="12">
                  <c:v>28.04.2016</c:v>
                </c:pt>
                <c:pt idx="13">
                  <c:v>31.05.2016</c:v>
                </c:pt>
                <c:pt idx="14">
                  <c:v>30.06.2016</c:v>
                </c:pt>
                <c:pt idx="15">
                  <c:v>28.07.2016</c:v>
                </c:pt>
                <c:pt idx="16">
                  <c:v>30.08.2016</c:v>
                </c:pt>
                <c:pt idx="17">
                  <c:v>27.09.2016</c:v>
                </c:pt>
                <c:pt idx="18">
                  <c:v>04.06.2018</c:v>
                </c:pt>
                <c:pt idx="19">
                  <c:v>2018-2016</c:v>
                </c:pt>
                <c:pt idx="20">
                  <c:v>Ankurplaadi parand</c:v>
                </c:pt>
                <c:pt idx="21">
                  <c:v>14.06.2018</c:v>
                </c:pt>
                <c:pt idx="22">
                  <c:v>15.06-04.06</c:v>
                </c:pt>
                <c:pt idx="23">
                  <c:v>21.06.2018</c:v>
                </c:pt>
              </c:strCache>
            </c:strRef>
          </c:cat>
          <c:val>
            <c:numRef>
              <c:f>Vajumitabel_puhas!$AM$6:$BO$6</c:f>
              <c:numCache>
                <c:formatCode>General</c:formatCode>
                <c:ptCount val="24"/>
                <c:pt idx="0">
                  <c:v>73.275300000000016</c:v>
                </c:pt>
                <c:pt idx="1">
                  <c:v>73.214640000000017</c:v>
                </c:pt>
                <c:pt idx="2">
                  <c:v>73.187210000000007</c:v>
                </c:pt>
                <c:pt idx="3">
                  <c:v>73.171960000000013</c:v>
                </c:pt>
                <c:pt idx="4">
                  <c:v>73.161300000000011</c:v>
                </c:pt>
                <c:pt idx="5">
                  <c:v>73.154560000000018</c:v>
                </c:pt>
                <c:pt idx="6" formatCode="0.000">
                  <c:v>73.147030000000015</c:v>
                </c:pt>
                <c:pt idx="7" formatCode="0.000">
                  <c:v>73.142640000000014</c:v>
                </c:pt>
                <c:pt idx="8" formatCode="0.000">
                  <c:v>73.139380000000017</c:v>
                </c:pt>
                <c:pt idx="9" formatCode="0.000">
                  <c:v>73.135540000000006</c:v>
                </c:pt>
                <c:pt idx="10" formatCode="0.000">
                  <c:v>73.134920000000008</c:v>
                </c:pt>
                <c:pt idx="11" formatCode="0.000">
                  <c:v>73.133220000000009</c:v>
                </c:pt>
                <c:pt idx="12" formatCode="0.000">
                  <c:v>73.129370000000009</c:v>
                </c:pt>
                <c:pt idx="13" formatCode="0.000">
                  <c:v>73.126890000000017</c:v>
                </c:pt>
                <c:pt idx="14" formatCode="0.000">
                  <c:v>73.124220000000008</c:v>
                </c:pt>
                <c:pt idx="15" formatCode="0.000">
                  <c:v>73.122090000000014</c:v>
                </c:pt>
                <c:pt idx="16" formatCode="0.000">
                  <c:v>73.11827000000001</c:v>
                </c:pt>
                <c:pt idx="17" formatCode="0.000">
                  <c:v>73.117080000000016</c:v>
                </c:pt>
                <c:pt idx="18" formatCode="0.000">
                  <c:v>73.086310000000012</c:v>
                </c:pt>
                <c:pt idx="19" formatCode="0.000">
                  <c:v>-3.0770000000003961E-2</c:v>
                </c:pt>
                <c:pt idx="20" formatCode="0.000">
                  <c:v>1.9023699999999906</c:v>
                </c:pt>
                <c:pt idx="21" formatCode="0.000">
                  <c:v>73.116839999999996</c:v>
                </c:pt>
                <c:pt idx="22" formatCode="0.000">
                  <c:v>3.0529999999984625E-2</c:v>
                </c:pt>
                <c:pt idx="23" formatCode="0.000">
                  <c:v>73.119450000000001</c:v>
                </c:pt>
              </c:numCache>
            </c:numRef>
          </c:val>
          <c:smooth val="0"/>
        </c:ser>
        <c:ser>
          <c:idx val="2"/>
          <c:order val="2"/>
          <c:tx>
            <c:v>Rp1p</c:v>
          </c:tx>
          <c:cat>
            <c:strRef>
              <c:f>Vajumitabel_puhas!$AM$3:$BO$3</c:f>
              <c:strCache>
                <c:ptCount val="24"/>
                <c:pt idx="0">
                  <c:v>15.10.2015</c:v>
                </c:pt>
                <c:pt idx="1">
                  <c:v>30.10.2015</c:v>
                </c:pt>
                <c:pt idx="2">
                  <c:v>16.11.2015</c:v>
                </c:pt>
                <c:pt idx="3">
                  <c:v>30.11.2015</c:v>
                </c:pt>
                <c:pt idx="4">
                  <c:v>15.12.2015</c:v>
                </c:pt>
                <c:pt idx="5">
                  <c:v>29.12.2015</c:v>
                </c:pt>
                <c:pt idx="6">
                  <c:v>15.01.2016</c:v>
                </c:pt>
                <c:pt idx="7">
                  <c:v>29.01.2016</c:v>
                </c:pt>
                <c:pt idx="8">
                  <c:v>16.02.2016</c:v>
                </c:pt>
                <c:pt idx="9">
                  <c:v>29.02.2016</c:v>
                </c:pt>
                <c:pt idx="10">
                  <c:v>15.03.2016</c:v>
                </c:pt>
                <c:pt idx="11">
                  <c:v>29.03.2016</c:v>
                </c:pt>
                <c:pt idx="12">
                  <c:v>28.04.2016</c:v>
                </c:pt>
                <c:pt idx="13">
                  <c:v>31.05.2016</c:v>
                </c:pt>
                <c:pt idx="14">
                  <c:v>30.06.2016</c:v>
                </c:pt>
                <c:pt idx="15">
                  <c:v>28.07.2016</c:v>
                </c:pt>
                <c:pt idx="16">
                  <c:v>30.08.2016</c:v>
                </c:pt>
                <c:pt idx="17">
                  <c:v>27.09.2016</c:v>
                </c:pt>
                <c:pt idx="18">
                  <c:v>04.06.2018</c:v>
                </c:pt>
                <c:pt idx="19">
                  <c:v>2018-2016</c:v>
                </c:pt>
                <c:pt idx="20">
                  <c:v>Ankurplaadi parand</c:v>
                </c:pt>
                <c:pt idx="21">
                  <c:v>14.06.2018</c:v>
                </c:pt>
                <c:pt idx="22">
                  <c:v>15.06-04.06</c:v>
                </c:pt>
                <c:pt idx="23">
                  <c:v>21.06.2018</c:v>
                </c:pt>
              </c:strCache>
            </c:strRef>
          </c:cat>
          <c:val>
            <c:numRef>
              <c:f>Vajumitabel_puhas!$AM$7:$BO$7</c:f>
              <c:numCache>
                <c:formatCode>General</c:formatCode>
                <c:ptCount val="24"/>
                <c:pt idx="0">
                  <c:v>73.255809999999997</c:v>
                </c:pt>
                <c:pt idx="1">
                  <c:v>73.18956</c:v>
                </c:pt>
                <c:pt idx="2">
                  <c:v>73.162139999999994</c:v>
                </c:pt>
                <c:pt idx="3">
                  <c:v>73.14828</c:v>
                </c:pt>
                <c:pt idx="4">
                  <c:v>73.138059999999996</c:v>
                </c:pt>
                <c:pt idx="5">
                  <c:v>73.131109999999993</c:v>
                </c:pt>
                <c:pt idx="6" formatCode="0.000">
                  <c:v>73.124169999999992</c:v>
                </c:pt>
                <c:pt idx="7" formatCode="0.000">
                  <c:v>73.119579999999999</c:v>
                </c:pt>
                <c:pt idx="8" formatCode="0.000">
                  <c:v>73.11690999999999</c:v>
                </c:pt>
                <c:pt idx="9" formatCode="0.000">
                  <c:v>73.113419999999991</c:v>
                </c:pt>
                <c:pt idx="10" formatCode="0.000">
                  <c:v>73.112749999999991</c:v>
                </c:pt>
                <c:pt idx="11" formatCode="0.000">
                  <c:v>73.1113</c:v>
                </c:pt>
                <c:pt idx="12" formatCode="0.000">
                  <c:v>73.108469999999997</c:v>
                </c:pt>
                <c:pt idx="13" formatCode="0.000">
                  <c:v>73.105149999999995</c:v>
                </c:pt>
                <c:pt idx="14" formatCode="0.000">
                  <c:v>73.102699999999999</c:v>
                </c:pt>
                <c:pt idx="15" formatCode="0.000">
                  <c:v>73.099490000000003</c:v>
                </c:pt>
                <c:pt idx="16" formatCode="0.000">
                  <c:v>73.095190000000002</c:v>
                </c:pt>
                <c:pt idx="17" formatCode="0.000">
                  <c:v>73.092969999999994</c:v>
                </c:pt>
                <c:pt idx="18" formatCode="0.000">
                  <c:v>73.059119999999993</c:v>
                </c:pt>
                <c:pt idx="19" formatCode="0.000">
                  <c:v>-3.3850000000001046E-2</c:v>
                </c:pt>
                <c:pt idx="20" formatCode="0.000">
                  <c:v>2.1925200000000018</c:v>
                </c:pt>
                <c:pt idx="21" formatCode="0.000">
                  <c:v>73.06747</c:v>
                </c:pt>
                <c:pt idx="22" formatCode="0.000">
                  <c:v>8.350000000007185E-3</c:v>
                </c:pt>
                <c:pt idx="23" formatCode="0.000">
                  <c:v>73.069959999999995</c:v>
                </c:pt>
              </c:numCache>
            </c:numRef>
          </c:val>
          <c:smooth val="0"/>
        </c:ser>
        <c:ser>
          <c:idx val="3"/>
          <c:order val="3"/>
          <c:tx>
            <c:v>R24/R2</c:v>
          </c:tx>
          <c:cat>
            <c:strRef>
              <c:f>Vajumitabel_puhas!$AM$3:$BO$3</c:f>
              <c:strCache>
                <c:ptCount val="24"/>
                <c:pt idx="0">
                  <c:v>15.10.2015</c:v>
                </c:pt>
                <c:pt idx="1">
                  <c:v>30.10.2015</c:v>
                </c:pt>
                <c:pt idx="2">
                  <c:v>16.11.2015</c:v>
                </c:pt>
                <c:pt idx="3">
                  <c:v>30.11.2015</c:v>
                </c:pt>
                <c:pt idx="4">
                  <c:v>15.12.2015</c:v>
                </c:pt>
                <c:pt idx="5">
                  <c:v>29.12.2015</c:v>
                </c:pt>
                <c:pt idx="6">
                  <c:v>15.01.2016</c:v>
                </c:pt>
                <c:pt idx="7">
                  <c:v>29.01.2016</c:v>
                </c:pt>
                <c:pt idx="8">
                  <c:v>16.02.2016</c:v>
                </c:pt>
                <c:pt idx="9">
                  <c:v>29.02.2016</c:v>
                </c:pt>
                <c:pt idx="10">
                  <c:v>15.03.2016</c:v>
                </c:pt>
                <c:pt idx="11">
                  <c:v>29.03.2016</c:v>
                </c:pt>
                <c:pt idx="12">
                  <c:v>28.04.2016</c:v>
                </c:pt>
                <c:pt idx="13">
                  <c:v>31.05.2016</c:v>
                </c:pt>
                <c:pt idx="14">
                  <c:v>30.06.2016</c:v>
                </c:pt>
                <c:pt idx="15">
                  <c:v>28.07.2016</c:v>
                </c:pt>
                <c:pt idx="16">
                  <c:v>30.08.2016</c:v>
                </c:pt>
                <c:pt idx="17">
                  <c:v>27.09.2016</c:v>
                </c:pt>
                <c:pt idx="18">
                  <c:v>04.06.2018</c:v>
                </c:pt>
                <c:pt idx="19">
                  <c:v>2018-2016</c:v>
                </c:pt>
                <c:pt idx="20">
                  <c:v>Ankurplaadi parand</c:v>
                </c:pt>
                <c:pt idx="21">
                  <c:v>14.06.2018</c:v>
                </c:pt>
                <c:pt idx="22">
                  <c:v>15.06-04.06</c:v>
                </c:pt>
                <c:pt idx="23">
                  <c:v>21.06.2018</c:v>
                </c:pt>
              </c:strCache>
            </c:strRef>
          </c:cat>
          <c:val>
            <c:numRef>
              <c:f>Vajumitabel_puhas!$AM$27:$BO$27</c:f>
              <c:numCache>
                <c:formatCode>General</c:formatCode>
                <c:ptCount val="24"/>
                <c:pt idx="0">
                  <c:v>73.174030000000016</c:v>
                </c:pt>
                <c:pt idx="1">
                  <c:v>73.12145000000001</c:v>
                </c:pt>
                <c:pt idx="2">
                  <c:v>73.090770000000006</c:v>
                </c:pt>
                <c:pt idx="3">
                  <c:v>73.072980000000015</c:v>
                </c:pt>
                <c:pt idx="4">
                  <c:v>73.060880000000012</c:v>
                </c:pt>
                <c:pt idx="5">
                  <c:v>73.049920000000014</c:v>
                </c:pt>
                <c:pt idx="6" formatCode="0.000">
                  <c:v>73.040340000000015</c:v>
                </c:pt>
                <c:pt idx="7" formatCode="0.000">
                  <c:v>73.033970000000011</c:v>
                </c:pt>
                <c:pt idx="8" formatCode="0.000">
                  <c:v>73.029590000000013</c:v>
                </c:pt>
                <c:pt idx="9" formatCode="0.000">
                  <c:v>73.025750000000016</c:v>
                </c:pt>
                <c:pt idx="10" formatCode="0.000">
                  <c:v>73.023890000000009</c:v>
                </c:pt>
                <c:pt idx="11" formatCode="0.000">
                  <c:v>73.022110000000012</c:v>
                </c:pt>
                <c:pt idx="12" formatCode="0.000">
                  <c:v>73.017630000000011</c:v>
                </c:pt>
                <c:pt idx="13" formatCode="0.000">
                  <c:v>73.013770000000008</c:v>
                </c:pt>
                <c:pt idx="14" formatCode="0.000">
                  <c:v>73.009690000000006</c:v>
                </c:pt>
                <c:pt idx="15" formatCode="0.000">
                  <c:v>73.007480000000015</c:v>
                </c:pt>
                <c:pt idx="16" formatCode="0.000">
                  <c:v>73.002790000000019</c:v>
                </c:pt>
                <c:pt idx="17" formatCode="0.000">
                  <c:v>73.001080000000016</c:v>
                </c:pt>
                <c:pt idx="18" formatCode="0.000">
                  <c:v>72.964630000000014</c:v>
                </c:pt>
                <c:pt idx="19" formatCode="0.000">
                  <c:v>-3.6450000000002092E-2</c:v>
                </c:pt>
                <c:pt idx="20" formatCode="0.000">
                  <c:v>1.8038799999999924</c:v>
                </c:pt>
                <c:pt idx="21" formatCode="0.000">
                  <c:v>72.991070000000008</c:v>
                </c:pt>
                <c:pt idx="22" formatCode="0.000">
                  <c:v>2.6439999999993802E-2</c:v>
                </c:pt>
                <c:pt idx="23" formatCode="0.000">
                  <c:v>72.993770000000012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4666736"/>
        <c:axId val="-1839767680"/>
      </c:lineChart>
      <c:dateAx>
        <c:axId val="-2114666736"/>
        <c:scaling>
          <c:orientation val="minMax"/>
          <c:max val="981"/>
          <c:min val="251"/>
        </c:scaling>
        <c:delete val="0"/>
        <c:axPos val="b"/>
        <c:numFmt formatCode="General" sourceLinked="1"/>
        <c:majorTickMark val="out"/>
        <c:minorTickMark val="none"/>
        <c:tickLblPos val="nextTo"/>
        <c:crossAx val="-1839767680"/>
        <c:crosses val="autoZero"/>
        <c:auto val="0"/>
        <c:lblOffset val="100"/>
        <c:baseTimeUnit val="days"/>
        <c:majorUnit val="1"/>
        <c:majorTimeUnit val="months"/>
      </c:dateAx>
      <c:valAx>
        <c:axId val="-1839767680"/>
        <c:scaling>
          <c:orientation val="minMax"/>
          <c:max val="73.3"/>
          <c:min val="72.9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4666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04416223766008"/>
          <c:y val="7.933221133617838E-3"/>
          <c:w val="0.16647222222222224"/>
          <c:h val="0.2931374003781443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27995856188562E-2"/>
          <c:y val="5.1400554097404488E-2"/>
          <c:w val="0.89078922453588139"/>
          <c:h val="0.69985892388451465"/>
        </c:manualLayout>
      </c:layout>
      <c:lineChart>
        <c:grouping val="standard"/>
        <c:varyColors val="0"/>
        <c:ser>
          <c:idx val="0"/>
          <c:order val="0"/>
          <c:tx>
            <c:v>K11</c:v>
          </c:tx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Vajumitabel_puhas!$AM$8:$BJ$8</c:f>
              <c:numCache>
                <c:formatCode>General</c:formatCode>
                <c:ptCount val="19"/>
                <c:pt idx="0">
                  <c:v>75.895130000000009</c:v>
                </c:pt>
                <c:pt idx="1">
                  <c:v>75.825250000000011</c:v>
                </c:pt>
                <c:pt idx="2">
                  <c:v>75.796600000000012</c:v>
                </c:pt>
                <c:pt idx="3">
                  <c:v>75.783020000000008</c:v>
                </c:pt>
                <c:pt idx="4">
                  <c:v>75.772490000000005</c:v>
                </c:pt>
                <c:pt idx="5">
                  <c:v>75.765940000000001</c:v>
                </c:pt>
                <c:pt idx="6" formatCode="0.000">
                  <c:v>75.758480000000006</c:v>
                </c:pt>
                <c:pt idx="7" formatCode="0.000">
                  <c:v>75.753260000000012</c:v>
                </c:pt>
                <c:pt idx="8" formatCode="0.000">
                  <c:v>75.750579999999999</c:v>
                </c:pt>
                <c:pt idx="9" formatCode="0.000">
                  <c:v>75.748040000000003</c:v>
                </c:pt>
                <c:pt idx="10" formatCode="0.000">
                  <c:v>75.746660000000006</c:v>
                </c:pt>
                <c:pt idx="11" formatCode="0.000">
                  <c:v>75.746610000000004</c:v>
                </c:pt>
                <c:pt idx="12" formatCode="0.000">
                  <c:v>75.742190000000008</c:v>
                </c:pt>
                <c:pt idx="13" formatCode="0.000">
                  <c:v>75.738939999999999</c:v>
                </c:pt>
                <c:pt idx="14" formatCode="0.000">
                  <c:v>75.736310000000003</c:v>
                </c:pt>
                <c:pt idx="15" formatCode="0.000">
                  <c:v>75.733029999999999</c:v>
                </c:pt>
                <c:pt idx="16" formatCode="0.000">
                  <c:v>75.729200000000006</c:v>
                </c:pt>
                <c:pt idx="17" formatCode="0.000">
                  <c:v>75.727330000000009</c:v>
                </c:pt>
                <c:pt idx="18" formatCode="0.000">
                  <c:v>75.69162</c:v>
                </c:pt>
              </c:numCache>
            </c:numRef>
          </c:val>
          <c:smooth val="0"/>
        </c:ser>
        <c:ser>
          <c:idx val="1"/>
          <c:order val="1"/>
          <c:tx>
            <c:v>K12</c:v>
          </c:tx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Vajumitabel_puhas!$AM$9:$BJ$9</c:f>
              <c:numCache>
                <c:formatCode>General</c:formatCode>
                <c:ptCount val="19"/>
                <c:pt idx="0">
                  <c:v>76.357479999999995</c:v>
                </c:pt>
                <c:pt idx="1">
                  <c:v>76.296059999999997</c:v>
                </c:pt>
                <c:pt idx="2">
                  <c:v>76.268230000000003</c:v>
                </c:pt>
                <c:pt idx="3">
                  <c:v>76.252899999999997</c:v>
                </c:pt>
                <c:pt idx="4">
                  <c:v>76.242000000000004</c:v>
                </c:pt>
                <c:pt idx="5">
                  <c:v>76.234359999999995</c:v>
                </c:pt>
                <c:pt idx="6" formatCode="0.000">
                  <c:v>76.226320000000001</c:v>
                </c:pt>
                <c:pt idx="7" formatCode="0.000">
                  <c:v>76.222169999999991</c:v>
                </c:pt>
                <c:pt idx="8" formatCode="0.000">
                  <c:v>76.218859999999992</c:v>
                </c:pt>
                <c:pt idx="9" formatCode="0.000">
                  <c:v>76.215189999999993</c:v>
                </c:pt>
                <c:pt idx="10" formatCode="0.000">
                  <c:v>76.214510000000004</c:v>
                </c:pt>
                <c:pt idx="11" formatCode="0.000">
                  <c:v>76.212310000000002</c:v>
                </c:pt>
                <c:pt idx="12" formatCode="0.000">
                  <c:v>76.208640000000003</c:v>
                </c:pt>
                <c:pt idx="13" formatCode="0.000">
                  <c:v>76.205739999999992</c:v>
                </c:pt>
                <c:pt idx="14" formatCode="0.000">
                  <c:v>76.203400000000002</c:v>
                </c:pt>
                <c:pt idx="15" formatCode="0.000">
                  <c:v>76.2012</c:v>
                </c:pt>
                <c:pt idx="16" formatCode="0.000">
                  <c:v>76.197329999999994</c:v>
                </c:pt>
                <c:pt idx="17" formatCode="0.000">
                  <c:v>76.195799999999991</c:v>
                </c:pt>
                <c:pt idx="18" formatCode="0.000">
                  <c:v>76.162599999999998</c:v>
                </c:pt>
              </c:numCache>
            </c:numRef>
          </c:val>
          <c:smooth val="0"/>
        </c:ser>
        <c:ser>
          <c:idx val="2"/>
          <c:order val="2"/>
          <c:tx>
            <c:v>K13</c:v>
          </c:tx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Vajumitabel_puhas!$AM$10:$BJ$10</c:f>
              <c:numCache>
                <c:formatCode>General</c:formatCode>
                <c:ptCount val="19"/>
                <c:pt idx="0">
                  <c:v>75.96311</c:v>
                </c:pt>
                <c:pt idx="1">
                  <c:v>75.89649</c:v>
                </c:pt>
                <c:pt idx="2">
                  <c:v>75.868970000000004</c:v>
                </c:pt>
                <c:pt idx="3">
                  <c:v>75.85457000000001</c:v>
                </c:pt>
                <c:pt idx="4">
                  <c:v>75.843320000000006</c:v>
                </c:pt>
                <c:pt idx="5">
                  <c:v>75.836520000000007</c:v>
                </c:pt>
                <c:pt idx="6" formatCode="0.000">
                  <c:v>75.828880000000012</c:v>
                </c:pt>
                <c:pt idx="7" formatCode="0.000">
                  <c:v>75.824600000000004</c:v>
                </c:pt>
                <c:pt idx="8" formatCode="0.000">
                  <c:v>75.821560000000005</c:v>
                </c:pt>
                <c:pt idx="9" formatCode="0.000">
                  <c:v>75.821380000000005</c:v>
                </c:pt>
                <c:pt idx="10" formatCode="0.000">
                  <c:v>75.818170000000009</c:v>
                </c:pt>
                <c:pt idx="11" formatCode="0.000">
                  <c:v>75.816500000000005</c:v>
                </c:pt>
                <c:pt idx="12" formatCode="0.000">
                  <c:v>75.812730000000002</c:v>
                </c:pt>
                <c:pt idx="13" formatCode="0.000">
                  <c:v>75.810040000000001</c:v>
                </c:pt>
                <c:pt idx="14" formatCode="0.000">
                  <c:v>75.80668</c:v>
                </c:pt>
                <c:pt idx="15" formatCode="0.000">
                  <c:v>75.803880000000007</c:v>
                </c:pt>
                <c:pt idx="16" formatCode="0.000">
                  <c:v>75.798860000000005</c:v>
                </c:pt>
                <c:pt idx="17" formatCode="0.000">
                  <c:v>75.797090000000011</c:v>
                </c:pt>
                <c:pt idx="18" formatCode="0.000">
                  <c:v>75.761300000000006</c:v>
                </c:pt>
              </c:numCache>
            </c:numRef>
          </c:val>
          <c:smooth val="0"/>
        </c:ser>
        <c:ser>
          <c:idx val="3"/>
          <c:order val="3"/>
          <c:tx>
            <c:v>K14</c:v>
          </c:tx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Vajumitabel_puhas!$AM$11:$BJ$11</c:f>
              <c:numCache>
                <c:formatCode>General</c:formatCode>
                <c:ptCount val="19"/>
                <c:pt idx="0">
                  <c:v>75.911860000000004</c:v>
                </c:pt>
                <c:pt idx="1">
                  <c:v>75.84675</c:v>
                </c:pt>
                <c:pt idx="2">
                  <c:v>75.818340000000006</c:v>
                </c:pt>
                <c:pt idx="3">
                  <c:v>75.803380000000004</c:v>
                </c:pt>
                <c:pt idx="4">
                  <c:v>75.792300000000012</c:v>
                </c:pt>
                <c:pt idx="5">
                  <c:v>75.784930000000003</c:v>
                </c:pt>
                <c:pt idx="6" formatCode="0.000">
                  <c:v>75.776910000000001</c:v>
                </c:pt>
                <c:pt idx="7" formatCode="0.000">
                  <c:v>75.771780000000007</c:v>
                </c:pt>
                <c:pt idx="8" formatCode="0.000">
                  <c:v>75.76885</c:v>
                </c:pt>
                <c:pt idx="9" formatCode="0.000">
                  <c:v>75.765770000000003</c:v>
                </c:pt>
                <c:pt idx="10" formatCode="0.000">
                  <c:v>75.764840000000007</c:v>
                </c:pt>
                <c:pt idx="11" formatCode="0.000">
                  <c:v>75.763840000000002</c:v>
                </c:pt>
                <c:pt idx="12" formatCode="0.000">
                  <c:v>75.760310000000004</c:v>
                </c:pt>
                <c:pt idx="13" formatCode="0.000">
                  <c:v>75.75591</c:v>
                </c:pt>
                <c:pt idx="14" formatCode="0.000">
                  <c:v>75.752760000000009</c:v>
                </c:pt>
                <c:pt idx="15" formatCode="0.000">
                  <c:v>75.749639999999999</c:v>
                </c:pt>
                <c:pt idx="16" formatCode="0.000">
                  <c:v>75.744890000000012</c:v>
                </c:pt>
                <c:pt idx="17" formatCode="0.000">
                  <c:v>75.74239</c:v>
                </c:pt>
                <c:pt idx="18" formatCode="0.000">
                  <c:v>75.705640000000002</c:v>
                </c:pt>
              </c:numCache>
            </c:numRef>
          </c:val>
          <c:smooth val="0"/>
        </c:ser>
        <c:ser>
          <c:idx val="4"/>
          <c:order val="4"/>
          <c:tx>
            <c:v>K15</c:v>
          </c:tx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Vajumitabel_puhas!$AM$12:$BJ$12</c:f>
              <c:numCache>
                <c:formatCode>General</c:formatCode>
                <c:ptCount val="19"/>
                <c:pt idx="0">
                  <c:v>76.324849999999998</c:v>
                </c:pt>
                <c:pt idx="1">
                  <c:v>76.262990000000002</c:v>
                </c:pt>
                <c:pt idx="2">
                  <c:v>76.233409999999992</c:v>
                </c:pt>
                <c:pt idx="3">
                  <c:v>76.216949999999997</c:v>
                </c:pt>
                <c:pt idx="4">
                  <c:v>76.205060000000003</c:v>
                </c:pt>
                <c:pt idx="5">
                  <c:v>76.196629999999999</c:v>
                </c:pt>
                <c:pt idx="6" formatCode="0.000">
                  <c:v>76.188339999999997</c:v>
                </c:pt>
                <c:pt idx="7" formatCode="0.000">
                  <c:v>76.183620000000005</c:v>
                </c:pt>
                <c:pt idx="8" formatCode="0.000">
                  <c:v>76.179630000000003</c:v>
                </c:pt>
                <c:pt idx="9" formatCode="0.000">
                  <c:v>76.177440000000004</c:v>
                </c:pt>
                <c:pt idx="10" formatCode="0.000">
                  <c:v>76.174309999999991</c:v>
                </c:pt>
                <c:pt idx="11" formatCode="0.000">
                  <c:v>76.173349999999999</c:v>
                </c:pt>
                <c:pt idx="12" formatCode="0.000">
                  <c:v>76.168520000000001</c:v>
                </c:pt>
                <c:pt idx="13" formatCode="0.000">
                  <c:v>76.16534</c:v>
                </c:pt>
                <c:pt idx="14" formatCode="0.000">
                  <c:v>76.162009999999995</c:v>
                </c:pt>
                <c:pt idx="15" formatCode="0.000">
                  <c:v>76.159559999999999</c:v>
                </c:pt>
                <c:pt idx="16" formatCode="0.000">
                  <c:v>76.155760000000001</c:v>
                </c:pt>
                <c:pt idx="17" formatCode="0.000">
                  <c:v>76.154070000000004</c:v>
                </c:pt>
                <c:pt idx="18" formatCode="0.000">
                  <c:v>76.117670000000004</c:v>
                </c:pt>
              </c:numCache>
            </c:numRef>
          </c:val>
          <c:smooth val="0"/>
        </c:ser>
        <c:ser>
          <c:idx val="5"/>
          <c:order val="5"/>
          <c:tx>
            <c:v>K16</c:v>
          </c:tx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Vajumitabel_puhas!$AM$13:$BJ$13</c:f>
              <c:numCache>
                <c:formatCode>General</c:formatCode>
                <c:ptCount val="19"/>
                <c:pt idx="0">
                  <c:v>75.849460000000008</c:v>
                </c:pt>
                <c:pt idx="1">
                  <c:v>75.777360000000002</c:v>
                </c:pt>
                <c:pt idx="2">
                  <c:v>75.747470000000007</c:v>
                </c:pt>
                <c:pt idx="3">
                  <c:v>75.733320000000006</c:v>
                </c:pt>
                <c:pt idx="4">
                  <c:v>75.72223000000001</c:v>
                </c:pt>
                <c:pt idx="5">
                  <c:v>75.714780000000005</c:v>
                </c:pt>
                <c:pt idx="6" formatCode="0.000">
                  <c:v>75.707440000000005</c:v>
                </c:pt>
                <c:pt idx="7" formatCode="0.000">
                  <c:v>75.701030000000003</c:v>
                </c:pt>
                <c:pt idx="8" formatCode="0.000">
                  <c:v>75.698900000000009</c:v>
                </c:pt>
                <c:pt idx="9" formatCode="0.000">
                  <c:v>75.699450000000013</c:v>
                </c:pt>
                <c:pt idx="10" formatCode="0.000">
                  <c:v>75.69435</c:v>
                </c:pt>
                <c:pt idx="11" formatCode="0.000">
                  <c:v>75.693750000000009</c:v>
                </c:pt>
                <c:pt idx="12" formatCode="0.000">
                  <c:v>75.689780000000013</c:v>
                </c:pt>
                <c:pt idx="13" formatCode="0.000">
                  <c:v>75.686370000000011</c:v>
                </c:pt>
                <c:pt idx="14" formatCode="0.000">
                  <c:v>75.683170000000004</c:v>
                </c:pt>
                <c:pt idx="15" formatCode="0.000">
                  <c:v>75.67971</c:v>
                </c:pt>
                <c:pt idx="16" formatCode="0.000">
                  <c:v>75.675380000000004</c:v>
                </c:pt>
                <c:pt idx="17" formatCode="0.000">
                  <c:v>75.673170000000013</c:v>
                </c:pt>
                <c:pt idx="18" formatCode="0.000">
                  <c:v>75.635770000000008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9765504"/>
        <c:axId val="-1839770944"/>
      </c:lineChart>
      <c:dateAx>
        <c:axId val="-1839765504"/>
        <c:scaling>
          <c:orientation val="minMax"/>
          <c:max val="43272"/>
          <c:min val="42542"/>
        </c:scaling>
        <c:delete val="0"/>
        <c:axPos val="b"/>
        <c:numFmt formatCode="m/d/yyyy" sourceLinked="1"/>
        <c:majorTickMark val="out"/>
        <c:minorTickMark val="none"/>
        <c:tickLblPos val="nextTo"/>
        <c:crossAx val="-1839770944"/>
        <c:crosses val="autoZero"/>
        <c:auto val="1"/>
        <c:lblOffset val="100"/>
        <c:baseTimeUnit val="days"/>
      </c:dateAx>
      <c:valAx>
        <c:axId val="-1839770944"/>
        <c:scaling>
          <c:orientation val="minMax"/>
          <c:max val="76.25"/>
          <c:min val="75.59999999999999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39765504"/>
        <c:crosses val="autoZero"/>
        <c:crossBetween val="between"/>
        <c:majorUnit val="5.000000000000001E-2"/>
      </c:valAx>
    </c:plotArea>
    <c:legend>
      <c:legendPos val="r"/>
      <c:layout>
        <c:manualLayout>
          <c:xMode val="edge"/>
          <c:yMode val="edge"/>
          <c:x val="0.89195661258038539"/>
          <c:y val="0.24283691361262114"/>
          <c:w val="6.7714771277190194E-2"/>
          <c:h val="0.2690248808448044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66885389326341"/>
          <c:y val="5.1400554097404488E-2"/>
          <c:w val="0.86158114610673653"/>
          <c:h val="0.89719889180519163"/>
        </c:manualLayout>
      </c:layout>
      <c:lineChart>
        <c:grouping val="standard"/>
        <c:varyColors val="0"/>
        <c:ser>
          <c:idx val="0"/>
          <c:order val="0"/>
          <c:tx>
            <c:v>R1v-K11</c:v>
          </c:tx>
          <c:cat>
            <c:numRef>
              <c:f>Vajumitabel_puhas!$G$3:$Z$3</c:f>
              <c:numCache>
                <c:formatCode>m/d/yyyy</c:formatCode>
                <c:ptCount val="20"/>
                <c:pt idx="0">
                  <c:v>42290</c:v>
                </c:pt>
                <c:pt idx="1">
                  <c:v>42292</c:v>
                </c:pt>
                <c:pt idx="2">
                  <c:v>42307</c:v>
                </c:pt>
                <c:pt idx="3">
                  <c:v>42324</c:v>
                </c:pt>
                <c:pt idx="4">
                  <c:v>42338</c:v>
                </c:pt>
                <c:pt idx="5">
                  <c:v>42353</c:v>
                </c:pt>
                <c:pt idx="6">
                  <c:v>42367</c:v>
                </c:pt>
                <c:pt idx="7">
                  <c:v>42384</c:v>
                </c:pt>
                <c:pt idx="8">
                  <c:v>42398</c:v>
                </c:pt>
                <c:pt idx="9">
                  <c:v>42416</c:v>
                </c:pt>
                <c:pt idx="10">
                  <c:v>42429</c:v>
                </c:pt>
                <c:pt idx="11">
                  <c:v>42444</c:v>
                </c:pt>
                <c:pt idx="12">
                  <c:v>42458</c:v>
                </c:pt>
                <c:pt idx="13">
                  <c:v>42488</c:v>
                </c:pt>
                <c:pt idx="14">
                  <c:v>42521</c:v>
                </c:pt>
                <c:pt idx="15">
                  <c:v>42551</c:v>
                </c:pt>
                <c:pt idx="16">
                  <c:v>42579</c:v>
                </c:pt>
                <c:pt idx="17">
                  <c:v>42612</c:v>
                </c:pt>
                <c:pt idx="18">
                  <c:v>42640</c:v>
                </c:pt>
                <c:pt idx="19">
                  <c:v>43255</c:v>
                </c:pt>
              </c:numCache>
            </c:numRef>
          </c:cat>
          <c:val>
            <c:numRef>
              <c:f>Vajumitabel_puhas!$G$19:$Z$19</c:f>
              <c:numCache>
                <c:formatCode>0.0000</c:formatCode>
                <c:ptCount val="20"/>
                <c:pt idx="0">
                  <c:v>0</c:v>
                </c:pt>
                <c:pt idx="1">
                  <c:v>1.4000000000038426E-3</c:v>
                </c:pt>
                <c:pt idx="2">
                  <c:v>1.540000000005648E-3</c:v>
                </c:pt>
                <c:pt idx="3">
                  <c:v>2.9700000000048021E-3</c:v>
                </c:pt>
                <c:pt idx="4">
                  <c:v>3.1800000000146156E-3</c:v>
                </c:pt>
                <c:pt idx="5">
                  <c:v>5.1100000000161572E-3</c:v>
                </c:pt>
                <c:pt idx="6">
                  <c:v>3.3600000000149066E-3</c:v>
                </c:pt>
                <c:pt idx="7">
                  <c:v>4.5600000000121099E-3</c:v>
                </c:pt>
                <c:pt idx="8">
                  <c:v>4.2000000000115278E-3</c:v>
                </c:pt>
                <c:pt idx="9">
                  <c:v>3.5200000000230602E-3</c:v>
                </c:pt>
                <c:pt idx="10">
                  <c:v>5.8500000000094587E-3</c:v>
                </c:pt>
                <c:pt idx="11">
                  <c:v>4.2300000000068394E-3</c:v>
                </c:pt>
                <c:pt idx="12">
                  <c:v>3.4100000000165664E-3</c:v>
                </c:pt>
                <c:pt idx="13">
                  <c:v>3.9900000000159253E-3</c:v>
                </c:pt>
                <c:pt idx="14">
                  <c:v>4.9400000000190403E-3</c:v>
                </c:pt>
                <c:pt idx="15">
                  <c:v>4.4400000000166528E-3</c:v>
                </c:pt>
                <c:pt idx="16">
                  <c:v>4.3100000000180216E-3</c:v>
                </c:pt>
                <c:pt idx="17">
                  <c:v>5.0100000000128375E-3</c:v>
                </c:pt>
                <c:pt idx="18">
                  <c:v>4.4500000000056161E-3</c:v>
                </c:pt>
                <c:pt idx="19">
                  <c:v>6.3500000000118462E-3</c:v>
                </c:pt>
              </c:numCache>
            </c:numRef>
          </c:val>
          <c:smooth val="0"/>
        </c:ser>
        <c:ser>
          <c:idx val="1"/>
          <c:order val="1"/>
          <c:tx>
            <c:v>Rp1-K12</c:v>
          </c:tx>
          <c:cat>
            <c:numRef>
              <c:f>Vajumitabel_puhas!$G$3:$Z$3</c:f>
              <c:numCache>
                <c:formatCode>m/d/yyyy</c:formatCode>
                <c:ptCount val="20"/>
                <c:pt idx="0">
                  <c:v>42290</c:v>
                </c:pt>
                <c:pt idx="1">
                  <c:v>42292</c:v>
                </c:pt>
                <c:pt idx="2">
                  <c:v>42307</c:v>
                </c:pt>
                <c:pt idx="3">
                  <c:v>42324</c:v>
                </c:pt>
                <c:pt idx="4">
                  <c:v>42338</c:v>
                </c:pt>
                <c:pt idx="5">
                  <c:v>42353</c:v>
                </c:pt>
                <c:pt idx="6">
                  <c:v>42367</c:v>
                </c:pt>
                <c:pt idx="7">
                  <c:v>42384</c:v>
                </c:pt>
                <c:pt idx="8">
                  <c:v>42398</c:v>
                </c:pt>
                <c:pt idx="9">
                  <c:v>42416</c:v>
                </c:pt>
                <c:pt idx="10">
                  <c:v>42429</c:v>
                </c:pt>
                <c:pt idx="11">
                  <c:v>42444</c:v>
                </c:pt>
                <c:pt idx="12">
                  <c:v>42458</c:v>
                </c:pt>
                <c:pt idx="13">
                  <c:v>42488</c:v>
                </c:pt>
                <c:pt idx="14">
                  <c:v>42521</c:v>
                </c:pt>
                <c:pt idx="15">
                  <c:v>42551</c:v>
                </c:pt>
                <c:pt idx="16">
                  <c:v>42579</c:v>
                </c:pt>
                <c:pt idx="17">
                  <c:v>42612</c:v>
                </c:pt>
                <c:pt idx="18">
                  <c:v>42640</c:v>
                </c:pt>
                <c:pt idx="19">
                  <c:v>43255</c:v>
                </c:pt>
              </c:numCache>
            </c:numRef>
          </c:cat>
          <c:val>
            <c:numRef>
              <c:f>Vajumitabel_puhas!$G$20:$Z$20</c:f>
              <c:numCache>
                <c:formatCode>0.0000</c:formatCode>
                <c:ptCount val="20"/>
                <c:pt idx="0">
                  <c:v>0</c:v>
                </c:pt>
                <c:pt idx="1">
                  <c:v>1.7899999999997362E-3</c:v>
                </c:pt>
                <c:pt idx="2">
                  <c:v>2.5499999999993861E-3</c:v>
                </c:pt>
                <c:pt idx="3">
                  <c:v>2.949999999984243E-3</c:v>
                </c:pt>
                <c:pt idx="4">
                  <c:v>3.0299999999954252E-3</c:v>
                </c:pt>
                <c:pt idx="5">
                  <c:v>3.2699999999863394E-3</c:v>
                </c:pt>
                <c:pt idx="6">
                  <c:v>4.1700000000020054E-3</c:v>
                </c:pt>
                <c:pt idx="7">
                  <c:v>4.6799999999933561E-3</c:v>
                </c:pt>
                <c:pt idx="8">
                  <c:v>4.440000000002442E-3</c:v>
                </c:pt>
                <c:pt idx="9">
                  <c:v>4.4900000000041018E-3</c:v>
                </c:pt>
                <c:pt idx="10">
                  <c:v>4.3199999999927741E-3</c:v>
                </c:pt>
                <c:pt idx="11">
                  <c:v>4.3799999999833972E-3</c:v>
                </c:pt>
                <c:pt idx="12">
                  <c:v>4.8799999999857846E-3</c:v>
                </c:pt>
                <c:pt idx="13">
                  <c:v>4.6999999999854936E-3</c:v>
                </c:pt>
                <c:pt idx="14">
                  <c:v>5.1200000000051205E-3</c:v>
                </c:pt>
                <c:pt idx="15">
                  <c:v>4.7899999999856391E-3</c:v>
                </c:pt>
                <c:pt idx="16">
                  <c:v>4.8599999999936472E-3</c:v>
                </c:pt>
                <c:pt idx="17">
                  <c:v>4.909999999995307E-3</c:v>
                </c:pt>
                <c:pt idx="18">
                  <c:v>5.2500000000037517E-3</c:v>
                </c:pt>
                <c:pt idx="19">
                  <c:v>7.6799999999934698E-3</c:v>
                </c:pt>
              </c:numCache>
            </c:numRef>
          </c:val>
          <c:smooth val="0"/>
        </c:ser>
        <c:ser>
          <c:idx val="2"/>
          <c:order val="2"/>
          <c:tx>
            <c:v>Rp1p-K13</c:v>
          </c:tx>
          <c:cat>
            <c:numRef>
              <c:f>Vajumitabel_puhas!$G$3:$Z$3</c:f>
              <c:numCache>
                <c:formatCode>m/d/yyyy</c:formatCode>
                <c:ptCount val="20"/>
                <c:pt idx="0">
                  <c:v>42290</c:v>
                </c:pt>
                <c:pt idx="1">
                  <c:v>42292</c:v>
                </c:pt>
                <c:pt idx="2">
                  <c:v>42307</c:v>
                </c:pt>
                <c:pt idx="3">
                  <c:v>42324</c:v>
                </c:pt>
                <c:pt idx="4">
                  <c:v>42338</c:v>
                </c:pt>
                <c:pt idx="5">
                  <c:v>42353</c:v>
                </c:pt>
                <c:pt idx="6">
                  <c:v>42367</c:v>
                </c:pt>
                <c:pt idx="7">
                  <c:v>42384</c:v>
                </c:pt>
                <c:pt idx="8">
                  <c:v>42398</c:v>
                </c:pt>
                <c:pt idx="9">
                  <c:v>42416</c:v>
                </c:pt>
                <c:pt idx="10">
                  <c:v>42429</c:v>
                </c:pt>
                <c:pt idx="11">
                  <c:v>42444</c:v>
                </c:pt>
                <c:pt idx="12">
                  <c:v>42458</c:v>
                </c:pt>
                <c:pt idx="13">
                  <c:v>42488</c:v>
                </c:pt>
                <c:pt idx="14">
                  <c:v>42521</c:v>
                </c:pt>
                <c:pt idx="15">
                  <c:v>42551</c:v>
                </c:pt>
                <c:pt idx="16">
                  <c:v>42579</c:v>
                </c:pt>
                <c:pt idx="17">
                  <c:v>42612</c:v>
                </c:pt>
                <c:pt idx="18">
                  <c:v>42640</c:v>
                </c:pt>
                <c:pt idx="19">
                  <c:v>43255</c:v>
                </c:pt>
              </c:numCache>
            </c:numRef>
          </c:cat>
          <c:val>
            <c:numRef>
              <c:f>Vajumitabel_puhas!$G$21:$Z$21</c:f>
              <c:numCache>
                <c:formatCode>0.0000</c:formatCode>
                <c:ptCount val="20"/>
                <c:pt idx="0">
                  <c:v>0</c:v>
                </c:pt>
                <c:pt idx="1">
                  <c:v>-4.6999999999286501E-4</c:v>
                </c:pt>
                <c:pt idx="2">
                  <c:v>-9.9999999989108801E-5</c:v>
                </c:pt>
                <c:pt idx="3">
                  <c:v>0</c:v>
                </c:pt>
                <c:pt idx="4">
                  <c:v>5.4000000000087311E-4</c:v>
                </c:pt>
                <c:pt idx="5">
                  <c:v>1.5700000000009595E-3</c:v>
                </c:pt>
                <c:pt idx="6">
                  <c:v>1.41999999999598E-3</c:v>
                </c:pt>
                <c:pt idx="7">
                  <c:v>2.1199999999907959E-3</c:v>
                </c:pt>
                <c:pt idx="8">
                  <c:v>1.8100000000060845E-3</c:v>
                </c:pt>
                <c:pt idx="9">
                  <c:v>2.1799999999956299E-3</c:v>
                </c:pt>
                <c:pt idx="10">
                  <c:v>-1.1300000000034061E-3</c:v>
                </c:pt>
                <c:pt idx="11">
                  <c:v>1.4099999999928059E-3</c:v>
                </c:pt>
                <c:pt idx="12">
                  <c:v>1.6300000000057935E-3</c:v>
                </c:pt>
                <c:pt idx="13">
                  <c:v>2.5700000000057344E-3</c:v>
                </c:pt>
                <c:pt idx="14">
                  <c:v>1.9400000000047157E-3</c:v>
                </c:pt>
                <c:pt idx="15">
                  <c:v>2.8500000000093451E-3</c:v>
                </c:pt>
                <c:pt idx="16">
                  <c:v>2.4400000000071032E-3</c:v>
                </c:pt>
                <c:pt idx="17">
                  <c:v>3.1600000000082673E-3</c:v>
                </c:pt>
                <c:pt idx="18">
                  <c:v>2.7099999999933289E-3</c:v>
                </c:pt>
                <c:pt idx="19">
                  <c:v>4.6499999999980446E-3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9768768"/>
        <c:axId val="-1839766048"/>
      </c:lineChart>
      <c:dateAx>
        <c:axId val="-1839768768"/>
        <c:scaling>
          <c:orientation val="minMax"/>
          <c:min val="42281"/>
        </c:scaling>
        <c:delete val="0"/>
        <c:axPos val="b"/>
        <c:numFmt formatCode="m/d/yyyy" sourceLinked="1"/>
        <c:majorTickMark val="out"/>
        <c:minorTickMark val="none"/>
        <c:tickLblPos val="nextTo"/>
        <c:crossAx val="-1839766048"/>
        <c:crosses val="autoZero"/>
        <c:auto val="1"/>
        <c:lblOffset val="100"/>
        <c:baseTimeUnit val="days"/>
        <c:majorUnit val="1"/>
        <c:majorTimeUnit val="months"/>
      </c:dateAx>
      <c:valAx>
        <c:axId val="-1839766048"/>
        <c:scaling>
          <c:orientation val="minMax"/>
          <c:max val="8.0000000000000123E-3"/>
          <c:min val="-1.0000000000000026E-3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-1839768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572095906930378"/>
          <c:y val="0.5037337353893595"/>
          <c:w val="0.13663471778487737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98448053690392E-2"/>
          <c:y val="4.2134799563716803E-2"/>
          <c:w val="0.90504221890227543"/>
          <c:h val="0.75396405145751566"/>
        </c:manualLayout>
      </c:layout>
      <c:lineChart>
        <c:grouping val="standard"/>
        <c:varyColors val="0"/>
        <c:ser>
          <c:idx val="0"/>
          <c:order val="0"/>
          <c:tx>
            <c:v>R21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Vajumitabel_puhas!$AM$24:$BG$24</c:f>
              <c:numCache>
                <c:formatCode>General</c:formatCode>
                <c:ptCount val="18"/>
                <c:pt idx="0">
                  <c:v>74.267320000000012</c:v>
                </c:pt>
                <c:pt idx="1">
                  <c:v>74.201920000000015</c:v>
                </c:pt>
                <c:pt idx="2">
                  <c:v>74.172000000000011</c:v>
                </c:pt>
                <c:pt idx="3">
                  <c:v>74.155690000000021</c:v>
                </c:pt>
                <c:pt idx="4">
                  <c:v>74.14455000000001</c:v>
                </c:pt>
                <c:pt idx="5">
                  <c:v>74.136820000000014</c:v>
                </c:pt>
                <c:pt idx="6" formatCode="0.000">
                  <c:v>74.127610000000018</c:v>
                </c:pt>
                <c:pt idx="7" formatCode="0.000">
                  <c:v>74.122160000000008</c:v>
                </c:pt>
                <c:pt idx="8" formatCode="0.000">
                  <c:v>74.118520000000018</c:v>
                </c:pt>
                <c:pt idx="9" formatCode="0.000">
                  <c:v>74.11499000000002</c:v>
                </c:pt>
                <c:pt idx="10" formatCode="0.000">
                  <c:v>74.114430000000013</c:v>
                </c:pt>
                <c:pt idx="11" formatCode="0.000">
                  <c:v>74.113520000000008</c:v>
                </c:pt>
                <c:pt idx="12" formatCode="0.000">
                  <c:v>74.109950000000012</c:v>
                </c:pt>
                <c:pt idx="13" formatCode="0.000">
                  <c:v>74.106380000000016</c:v>
                </c:pt>
                <c:pt idx="14" formatCode="0.000">
                  <c:v>74.102460000000008</c:v>
                </c:pt>
                <c:pt idx="15" formatCode="0.000">
                  <c:v>74.099080000000015</c:v>
                </c:pt>
                <c:pt idx="16" formatCode="0.000">
                  <c:v>74.094060000000013</c:v>
                </c:pt>
                <c:pt idx="17" formatCode="0.000">
                  <c:v>74.091650000000016</c:v>
                </c:pt>
              </c:numCache>
            </c:numRef>
          </c:val>
          <c:smooth val="0"/>
        </c:ser>
        <c:ser>
          <c:idx val="1"/>
          <c:order val="1"/>
          <c:tx>
            <c:v>R22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Vajumitabel_puhas!$AM$25:$BG$25</c:f>
              <c:numCache>
                <c:formatCode>General</c:formatCode>
                <c:ptCount val="18"/>
                <c:pt idx="0">
                  <c:v>74.29468</c:v>
                </c:pt>
                <c:pt idx="1">
                  <c:v>74.228080000000006</c:v>
                </c:pt>
                <c:pt idx="2">
                  <c:v>74.198880000000003</c:v>
                </c:pt>
                <c:pt idx="3">
                  <c:v>74.183610000000002</c:v>
                </c:pt>
                <c:pt idx="4">
                  <c:v>74.172319999999999</c:v>
                </c:pt>
                <c:pt idx="5">
                  <c:v>74.164230000000003</c:v>
                </c:pt>
                <c:pt idx="6" formatCode="0.000">
                  <c:v>74.156210000000002</c:v>
                </c:pt>
                <c:pt idx="7" formatCode="0.000">
                  <c:v>74.150000000000006</c:v>
                </c:pt>
                <c:pt idx="8" formatCode="0.000">
                  <c:v>74.147469999999998</c:v>
                </c:pt>
                <c:pt idx="9" formatCode="0.000">
                  <c:v>74.144289999999998</c:v>
                </c:pt>
                <c:pt idx="10" formatCode="0.000">
                  <c:v>74.142669999999995</c:v>
                </c:pt>
                <c:pt idx="11" formatCode="0.000">
                  <c:v>74.141840000000002</c:v>
                </c:pt>
                <c:pt idx="12" formatCode="0.000">
                  <c:v>74.13664</c:v>
                </c:pt>
                <c:pt idx="13" formatCode="0.000">
                  <c:v>74.134979999999999</c:v>
                </c:pt>
                <c:pt idx="14" formatCode="0.000">
                  <c:v>74.130840000000006</c:v>
                </c:pt>
                <c:pt idx="15" formatCode="0.000">
                  <c:v>74.127520000000004</c:v>
                </c:pt>
                <c:pt idx="16" formatCode="0.000">
                  <c:v>74.123230000000007</c:v>
                </c:pt>
                <c:pt idx="17" formatCode="0.000">
                  <c:v>74.120850000000004</c:v>
                </c:pt>
              </c:numCache>
            </c:numRef>
          </c:val>
          <c:smooth val="0"/>
        </c:ser>
        <c:ser>
          <c:idx val="2"/>
          <c:order val="2"/>
          <c:tx>
            <c:v>R23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Vajumitabel_puhas!$AM$26:$BG$26</c:f>
              <c:numCache>
                <c:formatCode>General</c:formatCode>
                <c:ptCount val="18"/>
                <c:pt idx="0">
                  <c:v>74.176290000000009</c:v>
                </c:pt>
                <c:pt idx="1">
                  <c:v>74.113730000000004</c:v>
                </c:pt>
                <c:pt idx="2">
                  <c:v>74.082490000000007</c:v>
                </c:pt>
                <c:pt idx="3">
                  <c:v>74.064910000000012</c:v>
                </c:pt>
                <c:pt idx="4">
                  <c:v>74.052480000000003</c:v>
                </c:pt>
                <c:pt idx="5">
                  <c:v>74.043710000000004</c:v>
                </c:pt>
                <c:pt idx="6" formatCode="0.000">
                  <c:v>74.034630000000007</c:v>
                </c:pt>
                <c:pt idx="7" formatCode="0.000">
                  <c:v>74.027810000000002</c:v>
                </c:pt>
                <c:pt idx="8" formatCode="0.000">
                  <c:v>74.024000000000001</c:v>
                </c:pt>
                <c:pt idx="9" formatCode="0.000">
                  <c:v>74.020390000000006</c:v>
                </c:pt>
                <c:pt idx="10" formatCode="0.000">
                  <c:v>74.018420000000006</c:v>
                </c:pt>
                <c:pt idx="11" formatCode="0.000">
                  <c:v>74.016800000000003</c:v>
                </c:pt>
                <c:pt idx="12" formatCode="0.000">
                  <c:v>74.013190000000009</c:v>
                </c:pt>
                <c:pt idx="13" formatCode="0.000">
                  <c:v>74.009050000000002</c:v>
                </c:pt>
                <c:pt idx="14" formatCode="0.000">
                  <c:v>74.004440000000002</c:v>
                </c:pt>
                <c:pt idx="15" formatCode="0.000">
                  <c:v>74.001260000000002</c:v>
                </c:pt>
                <c:pt idx="16" formatCode="0.000">
                  <c:v>73.996120000000005</c:v>
                </c:pt>
                <c:pt idx="17" formatCode="0.000">
                  <c:v>73.993520000000004</c:v>
                </c:pt>
              </c:numCache>
            </c:numRef>
          </c:val>
          <c:smooth val="0"/>
        </c:ser>
        <c:ser>
          <c:idx val="3"/>
          <c:order val="3"/>
          <c:tx>
            <c:v>R25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Vajumitabel_puhas!$AM$28:$BG$28</c:f>
              <c:numCache>
                <c:formatCode>General</c:formatCode>
                <c:ptCount val="18"/>
                <c:pt idx="0">
                  <c:v>74.335420000000013</c:v>
                </c:pt>
                <c:pt idx="1">
                  <c:v>74.269050000000007</c:v>
                </c:pt>
                <c:pt idx="2">
                  <c:v>74.238430000000008</c:v>
                </c:pt>
                <c:pt idx="3">
                  <c:v>74.220620000000011</c:v>
                </c:pt>
                <c:pt idx="4">
                  <c:v>74.209950000000006</c:v>
                </c:pt>
                <c:pt idx="5">
                  <c:v>74.20159000000001</c:v>
                </c:pt>
                <c:pt idx="6" formatCode="0.000">
                  <c:v>74.192240000000012</c:v>
                </c:pt>
                <c:pt idx="7" formatCode="0.000">
                  <c:v>74.186620000000005</c:v>
                </c:pt>
                <c:pt idx="8" formatCode="0.000">
                  <c:v>74.183110000000013</c:v>
                </c:pt>
                <c:pt idx="9" formatCode="0.000">
                  <c:v>74.181750000000008</c:v>
                </c:pt>
                <c:pt idx="10" formatCode="0.000">
                  <c:v>74.179090000000016</c:v>
                </c:pt>
                <c:pt idx="11" formatCode="0.000">
                  <c:v>74.177750000000003</c:v>
                </c:pt>
                <c:pt idx="12" formatCode="0.000">
                  <c:v>74.17446000000001</c:v>
                </c:pt>
                <c:pt idx="13" formatCode="0.000">
                  <c:v>74.170540000000017</c:v>
                </c:pt>
                <c:pt idx="14" formatCode="0.000">
                  <c:v>74.166690000000017</c:v>
                </c:pt>
                <c:pt idx="15" formatCode="0.000">
                  <c:v>74.163810000000012</c:v>
                </c:pt>
                <c:pt idx="16" formatCode="0.000">
                  <c:v>74.158650000000009</c:v>
                </c:pt>
                <c:pt idx="17" formatCode="0.000">
                  <c:v>74.156410000000008</c:v>
                </c:pt>
              </c:numCache>
            </c:numRef>
          </c:val>
          <c:smooth val="0"/>
        </c:ser>
        <c:ser>
          <c:idx val="4"/>
          <c:order val="4"/>
          <c:tx>
            <c:v>R26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Vajumitabel_puhas!$AM$29:$BG$29</c:f>
              <c:numCache>
                <c:formatCode>General</c:formatCode>
                <c:ptCount val="18"/>
                <c:pt idx="0">
                  <c:v>73.921790000000001</c:v>
                </c:pt>
                <c:pt idx="1">
                  <c:v>73.851619999999997</c:v>
                </c:pt>
                <c:pt idx="2">
                  <c:v>73.815280000000001</c:v>
                </c:pt>
                <c:pt idx="3">
                  <c:v>73.795389999999998</c:v>
                </c:pt>
                <c:pt idx="4">
                  <c:v>73.780550000000005</c:v>
                </c:pt>
                <c:pt idx="5">
                  <c:v>73.769739999999999</c:v>
                </c:pt>
                <c:pt idx="6" formatCode="0.000">
                  <c:v>73.758749999999992</c:v>
                </c:pt>
                <c:pt idx="7" formatCode="0.000">
                  <c:v>73.750929999999997</c:v>
                </c:pt>
                <c:pt idx="8" formatCode="0.000">
                  <c:v>73.745249999999999</c:v>
                </c:pt>
                <c:pt idx="9" formatCode="0.000">
                  <c:v>73.740809999999996</c:v>
                </c:pt>
                <c:pt idx="10" formatCode="0.000">
                  <c:v>73.738919999999993</c:v>
                </c:pt>
                <c:pt idx="11" formatCode="0.000">
                  <c:v>73.736869999999996</c:v>
                </c:pt>
                <c:pt idx="12" formatCode="0.000">
                  <c:v>73.732190000000003</c:v>
                </c:pt>
                <c:pt idx="13" formatCode="0.000">
                  <c:v>73.727019999999996</c:v>
                </c:pt>
                <c:pt idx="14" formatCode="0.000">
                  <c:v>73.720839999999995</c:v>
                </c:pt>
                <c:pt idx="15" formatCode="0.000">
                  <c:v>73.717320000000001</c:v>
                </c:pt>
                <c:pt idx="16" formatCode="0.000">
                  <c:v>73.710470000000001</c:v>
                </c:pt>
                <c:pt idx="17" formatCode="0.000">
                  <c:v>73.707340000000002</c:v>
                </c:pt>
              </c:numCache>
            </c:numRef>
          </c:val>
          <c:smooth val="0"/>
        </c:ser>
        <c:ser>
          <c:idx val="5"/>
          <c:order val="5"/>
          <c:tx>
            <c:v>R27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Vajumitabel_puhas!$AM$30:$BG$30</c:f>
              <c:numCache>
                <c:formatCode>General</c:formatCode>
                <c:ptCount val="18"/>
                <c:pt idx="0">
                  <c:v>73.948110000000014</c:v>
                </c:pt>
                <c:pt idx="1">
                  <c:v>73.878440000000012</c:v>
                </c:pt>
                <c:pt idx="2">
                  <c:v>73.840840000000014</c:v>
                </c:pt>
                <c:pt idx="3">
                  <c:v>73.818330000000003</c:v>
                </c:pt>
                <c:pt idx="4">
                  <c:v>73.802850000000007</c:v>
                </c:pt>
                <c:pt idx="5">
                  <c:v>73.790730000000011</c:v>
                </c:pt>
                <c:pt idx="6" formatCode="0.000">
                  <c:v>73.778120000000001</c:v>
                </c:pt>
                <c:pt idx="7" formatCode="0.000">
                  <c:v>73.768520000000009</c:v>
                </c:pt>
                <c:pt idx="8" formatCode="0.000">
                  <c:v>73.762560000000008</c:v>
                </c:pt>
                <c:pt idx="9" formatCode="0.000">
                  <c:v>73.757600000000011</c:v>
                </c:pt>
                <c:pt idx="10" formatCode="0.000">
                  <c:v>73.754260000000002</c:v>
                </c:pt>
                <c:pt idx="11" formatCode="0.000">
                  <c:v>73.751140000000007</c:v>
                </c:pt>
                <c:pt idx="12" formatCode="0.000">
                  <c:v>73.745040000000003</c:v>
                </c:pt>
                <c:pt idx="13" formatCode="0.000">
                  <c:v>73.739400000000003</c:v>
                </c:pt>
                <c:pt idx="14" formatCode="0.000">
                  <c:v>73.732680000000002</c:v>
                </c:pt>
                <c:pt idx="15" formatCode="0.000">
                  <c:v>73.728470000000002</c:v>
                </c:pt>
                <c:pt idx="16" formatCode="0.000">
                  <c:v>73.721810000000005</c:v>
                </c:pt>
                <c:pt idx="17" formatCode="0.000">
                  <c:v>73.718170000000001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9764960"/>
        <c:axId val="-1839771488"/>
      </c:lineChart>
      <c:dateAx>
        <c:axId val="-18397649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1839771488"/>
        <c:crosses val="autoZero"/>
        <c:auto val="1"/>
        <c:lblOffset val="100"/>
        <c:baseTimeUnit val="days"/>
        <c:majorUnit val="1"/>
      </c:dateAx>
      <c:valAx>
        <c:axId val="-1839771488"/>
        <c:scaling>
          <c:orientation val="minMax"/>
          <c:max val="74.349999999999994"/>
          <c:min val="73.64999999999999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39764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312158182583058"/>
          <c:y val="0.4497201512050083"/>
          <c:w val="7.6684896928901972E-2"/>
          <c:h val="0.2523623541364729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5.1400554097404488E-2"/>
          <c:w val="0.90205946333869025"/>
          <c:h val="0.69985892388451465"/>
        </c:manualLayout>
      </c:layout>
      <c:lineChart>
        <c:grouping val="standard"/>
        <c:varyColors val="0"/>
        <c:ser>
          <c:idx val="0"/>
          <c:order val="0"/>
          <c:tx>
            <c:v>K21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Vajumitabel_puhas!$AM$31:$BG$31</c:f>
              <c:numCache>
                <c:formatCode>General</c:formatCode>
                <c:ptCount val="18"/>
                <c:pt idx="0">
                  <c:v>75.927250000000001</c:v>
                </c:pt>
                <c:pt idx="1">
                  <c:v>75.862819999999999</c:v>
                </c:pt>
                <c:pt idx="2">
                  <c:v>75.833489999999998</c:v>
                </c:pt>
                <c:pt idx="3">
                  <c:v>75.817809999999994</c:v>
                </c:pt>
                <c:pt idx="4">
                  <c:v>75.806030000000007</c:v>
                </c:pt>
                <c:pt idx="5">
                  <c:v>75.797849999999997</c:v>
                </c:pt>
                <c:pt idx="6" formatCode="0.000">
                  <c:v>75.789690000000007</c:v>
                </c:pt>
                <c:pt idx="7" formatCode="0.000">
                  <c:v>75.783349999999999</c:v>
                </c:pt>
                <c:pt idx="8" formatCode="0.000">
                  <c:v>75.78152</c:v>
                </c:pt>
                <c:pt idx="9" formatCode="0.000">
                  <c:v>75.779589999999999</c:v>
                </c:pt>
                <c:pt idx="10" formatCode="0.000">
                  <c:v>75.775469999999999</c:v>
                </c:pt>
                <c:pt idx="11" formatCode="0.000">
                  <c:v>75.774190000000004</c:v>
                </c:pt>
                <c:pt idx="12" formatCode="0.000">
                  <c:v>75.771039999999999</c:v>
                </c:pt>
                <c:pt idx="13" formatCode="0.000">
                  <c:v>75.767290000000003</c:v>
                </c:pt>
                <c:pt idx="14" formatCode="0.000">
                  <c:v>75.763310000000004</c:v>
                </c:pt>
                <c:pt idx="15" formatCode="0.000">
                  <c:v>75.760059999999996</c:v>
                </c:pt>
                <c:pt idx="16" formatCode="0.000">
                  <c:v>75.755390000000006</c:v>
                </c:pt>
                <c:pt idx="17" formatCode="0.000">
                  <c:v>75.75264</c:v>
                </c:pt>
              </c:numCache>
            </c:numRef>
          </c:val>
          <c:smooth val="0"/>
        </c:ser>
        <c:ser>
          <c:idx val="1"/>
          <c:order val="1"/>
          <c:tx>
            <c:v>K22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Vajumitabel_puhas!$AM$32:$BG$32</c:f>
              <c:numCache>
                <c:formatCode>General</c:formatCode>
                <c:ptCount val="18"/>
                <c:pt idx="0">
                  <c:v>76.385110000000012</c:v>
                </c:pt>
                <c:pt idx="1">
                  <c:v>76.330290000000005</c:v>
                </c:pt>
                <c:pt idx="2">
                  <c:v>76.300560000000004</c:v>
                </c:pt>
                <c:pt idx="3">
                  <c:v>76.283450000000002</c:v>
                </c:pt>
                <c:pt idx="4">
                  <c:v>76.27131</c:v>
                </c:pt>
                <c:pt idx="5">
                  <c:v>76.263000000000005</c:v>
                </c:pt>
                <c:pt idx="6" formatCode="0.000">
                  <c:v>76.253310000000013</c:v>
                </c:pt>
                <c:pt idx="7" formatCode="0.000">
                  <c:v>76.247880000000009</c:v>
                </c:pt>
                <c:pt idx="8" formatCode="0.000">
                  <c:v>76.243880000000004</c:v>
                </c:pt>
                <c:pt idx="9" formatCode="0.000">
                  <c:v>76.241070000000008</c:v>
                </c:pt>
                <c:pt idx="10" formatCode="0.000">
                  <c:v>76.238830000000007</c:v>
                </c:pt>
                <c:pt idx="11" formatCode="0.000">
                  <c:v>76.236710000000002</c:v>
                </c:pt>
                <c:pt idx="12" formatCode="0.000">
                  <c:v>76.233140000000006</c:v>
                </c:pt>
                <c:pt idx="13" formatCode="0.000">
                  <c:v>76.229870000000005</c:v>
                </c:pt>
                <c:pt idx="14" formatCode="0.000">
                  <c:v>76.226150000000004</c:v>
                </c:pt>
                <c:pt idx="15" formatCode="0.000">
                  <c:v>76.224060000000009</c:v>
                </c:pt>
                <c:pt idx="16" formatCode="0.000">
                  <c:v>76.219700000000003</c:v>
                </c:pt>
                <c:pt idx="17" formatCode="0.000">
                  <c:v>76.217950000000002</c:v>
                </c:pt>
              </c:numCache>
            </c:numRef>
          </c:val>
          <c:smooth val="0"/>
        </c:ser>
        <c:ser>
          <c:idx val="2"/>
          <c:order val="2"/>
          <c:tx>
            <c:v>K23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Vajumitabel_puhas!$AM$33:$BG$33</c:f>
              <c:numCache>
                <c:formatCode>General</c:formatCode>
                <c:ptCount val="18"/>
                <c:pt idx="0">
                  <c:v>75.939130000000006</c:v>
                </c:pt>
                <c:pt idx="1">
                  <c:v>75.873310000000004</c:v>
                </c:pt>
                <c:pt idx="2">
                  <c:v>75.843059999999994</c:v>
                </c:pt>
                <c:pt idx="3">
                  <c:v>75.826009999999997</c:v>
                </c:pt>
                <c:pt idx="4">
                  <c:v>75.813950000000006</c:v>
                </c:pt>
                <c:pt idx="5">
                  <c:v>75.806790000000007</c:v>
                </c:pt>
                <c:pt idx="6" formatCode="0.000">
                  <c:v>75.798010000000005</c:v>
                </c:pt>
                <c:pt idx="7" formatCode="0.000">
                  <c:v>75.792339999999996</c:v>
                </c:pt>
                <c:pt idx="8" formatCode="0.000">
                  <c:v>75.788790000000006</c:v>
                </c:pt>
                <c:pt idx="9" formatCode="0.000">
                  <c:v>75.784779999999998</c:v>
                </c:pt>
                <c:pt idx="10" formatCode="0.000">
                  <c:v>75.785070000000005</c:v>
                </c:pt>
                <c:pt idx="11" formatCode="0.000">
                  <c:v>75.783299999999997</c:v>
                </c:pt>
                <c:pt idx="12" formatCode="0.000">
                  <c:v>75.779920000000004</c:v>
                </c:pt>
                <c:pt idx="13" formatCode="0.000">
                  <c:v>75.775900000000007</c:v>
                </c:pt>
                <c:pt idx="14" formatCode="0.000">
                  <c:v>75.772710000000004</c:v>
                </c:pt>
                <c:pt idx="15" formatCode="0.000">
                  <c:v>75.769320000000008</c:v>
                </c:pt>
                <c:pt idx="16" formatCode="0.000">
                  <c:v>75.764150000000001</c:v>
                </c:pt>
                <c:pt idx="17" formatCode="0.000">
                  <c:v>75.761859999999999</c:v>
                </c:pt>
              </c:numCache>
            </c:numRef>
          </c:val>
          <c:smooth val="0"/>
        </c:ser>
        <c:ser>
          <c:idx val="3"/>
          <c:order val="3"/>
          <c:tx>
            <c:v>K24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Vajumitabel_puhas!$AM$34:$BG$34</c:f>
              <c:numCache>
                <c:formatCode>General</c:formatCode>
                <c:ptCount val="18"/>
                <c:pt idx="0">
                  <c:v>75.95975</c:v>
                </c:pt>
                <c:pt idx="1">
                  <c:v>75.892910000000001</c:v>
                </c:pt>
                <c:pt idx="2">
                  <c:v>75.862160000000003</c:v>
                </c:pt>
                <c:pt idx="3">
                  <c:v>75.845290000000006</c:v>
                </c:pt>
                <c:pt idx="4">
                  <c:v>75.833330000000004</c:v>
                </c:pt>
                <c:pt idx="5">
                  <c:v>75.824780000000004</c:v>
                </c:pt>
                <c:pt idx="6" formatCode="0.000">
                  <c:v>75.816119999999998</c:v>
                </c:pt>
                <c:pt idx="7" formatCode="0.000">
                  <c:v>75.810339999999997</c:v>
                </c:pt>
                <c:pt idx="8" formatCode="0.000">
                  <c:v>75.806950000000001</c:v>
                </c:pt>
                <c:pt idx="9" formatCode="0.000">
                  <c:v>75.80565</c:v>
                </c:pt>
                <c:pt idx="10" formatCode="0.000">
                  <c:v>75.802809999999994</c:v>
                </c:pt>
                <c:pt idx="11" formatCode="0.000">
                  <c:v>75.801479999999998</c:v>
                </c:pt>
                <c:pt idx="12" formatCode="0.000">
                  <c:v>75.79795</c:v>
                </c:pt>
                <c:pt idx="13" formatCode="0.000">
                  <c:v>75.795100000000005</c:v>
                </c:pt>
                <c:pt idx="14" formatCode="0.000">
                  <c:v>75.790220000000005</c:v>
                </c:pt>
                <c:pt idx="15" formatCode="0.000">
                  <c:v>75.78725</c:v>
                </c:pt>
                <c:pt idx="16" formatCode="0.000">
                  <c:v>75.782080000000008</c:v>
                </c:pt>
                <c:pt idx="17" formatCode="0.000">
                  <c:v>75.779499999999999</c:v>
                </c:pt>
              </c:numCache>
            </c:numRef>
          </c:val>
          <c:smooth val="0"/>
        </c:ser>
        <c:ser>
          <c:idx val="4"/>
          <c:order val="4"/>
          <c:tx>
            <c:v>K25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Vajumitabel_puhas!$AM$35:$BG$35</c:f>
              <c:numCache>
                <c:formatCode>General</c:formatCode>
                <c:ptCount val="18"/>
                <c:pt idx="0">
                  <c:v>76.369150000000005</c:v>
                </c:pt>
                <c:pt idx="1">
                  <c:v>76.314940000000007</c:v>
                </c:pt>
                <c:pt idx="2">
                  <c:v>76.284050000000008</c:v>
                </c:pt>
                <c:pt idx="3">
                  <c:v>76.266050000000007</c:v>
                </c:pt>
                <c:pt idx="4">
                  <c:v>76.252020000000002</c:v>
                </c:pt>
                <c:pt idx="5">
                  <c:v>76.243000000000009</c:v>
                </c:pt>
                <c:pt idx="6" formatCode="0.000">
                  <c:v>76.232790000000008</c:v>
                </c:pt>
                <c:pt idx="7" formatCode="0.000">
                  <c:v>76.226240000000004</c:v>
                </c:pt>
                <c:pt idx="8" formatCode="0.000">
                  <c:v>76.222180000000009</c:v>
                </c:pt>
                <c:pt idx="9" formatCode="0.000">
                  <c:v>76.21848</c:v>
                </c:pt>
                <c:pt idx="10" formatCode="0.000">
                  <c:v>76.215540000000004</c:v>
                </c:pt>
                <c:pt idx="11" formatCode="0.000">
                  <c:v>76.213890000000006</c:v>
                </c:pt>
                <c:pt idx="12" formatCode="0.000">
                  <c:v>76.20929000000001</c:v>
                </c:pt>
                <c:pt idx="13" formatCode="0.000">
                  <c:v>76.205420000000004</c:v>
                </c:pt>
                <c:pt idx="14" formatCode="0.000">
                  <c:v>76.201360000000008</c:v>
                </c:pt>
                <c:pt idx="15" formatCode="0.000">
                  <c:v>76.198830000000001</c:v>
                </c:pt>
                <c:pt idx="16" formatCode="0.000">
                  <c:v>76.193930000000009</c:v>
                </c:pt>
                <c:pt idx="17" formatCode="0.000">
                  <c:v>76.192220000000006</c:v>
                </c:pt>
              </c:numCache>
            </c:numRef>
          </c:val>
          <c:smooth val="0"/>
        </c:ser>
        <c:ser>
          <c:idx val="5"/>
          <c:order val="5"/>
          <c:tx>
            <c:v>K26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Vajumitabel_puhas!$AM$36:$BG$36</c:f>
              <c:numCache>
                <c:formatCode>General</c:formatCode>
                <c:ptCount val="18"/>
                <c:pt idx="0">
                  <c:v>75.955340000000007</c:v>
                </c:pt>
                <c:pt idx="1">
                  <c:v>75.89255</c:v>
                </c:pt>
                <c:pt idx="2">
                  <c:v>75.861260000000001</c:v>
                </c:pt>
                <c:pt idx="3">
                  <c:v>75.843559999999997</c:v>
                </c:pt>
                <c:pt idx="4">
                  <c:v>75.830380000000005</c:v>
                </c:pt>
                <c:pt idx="5">
                  <c:v>75.821309999999997</c:v>
                </c:pt>
                <c:pt idx="6" formatCode="0.000">
                  <c:v>75.812240000000003</c:v>
                </c:pt>
                <c:pt idx="7" formatCode="0.000">
                  <c:v>75.805019999999999</c:v>
                </c:pt>
                <c:pt idx="8" formatCode="0.000">
                  <c:v>75.801079999999999</c:v>
                </c:pt>
                <c:pt idx="9" formatCode="0.000">
                  <c:v>75.800269999999998</c:v>
                </c:pt>
                <c:pt idx="10" formatCode="0.000">
                  <c:v>75.795820000000006</c:v>
                </c:pt>
                <c:pt idx="11" formatCode="0.000">
                  <c:v>75.793980000000005</c:v>
                </c:pt>
                <c:pt idx="12" formatCode="0.000">
                  <c:v>75.790210000000002</c:v>
                </c:pt>
                <c:pt idx="13" formatCode="0.000">
                  <c:v>75.785650000000004</c:v>
                </c:pt>
                <c:pt idx="14" formatCode="0.000">
                  <c:v>75.781350000000003</c:v>
                </c:pt>
                <c:pt idx="15" formatCode="0.000">
                  <c:v>75.778059999999996</c:v>
                </c:pt>
                <c:pt idx="16" formatCode="0.000">
                  <c:v>75.772769999999994</c:v>
                </c:pt>
                <c:pt idx="17" formatCode="0.000">
                  <c:v>75.769869999999997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9764416"/>
        <c:axId val="-1839769856"/>
      </c:lineChart>
      <c:dateAx>
        <c:axId val="-18397644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1839769856"/>
        <c:crosses val="autoZero"/>
        <c:auto val="1"/>
        <c:lblOffset val="100"/>
        <c:baseTimeUnit val="days"/>
      </c:dateAx>
      <c:valAx>
        <c:axId val="-1839769856"/>
        <c:scaling>
          <c:orientation val="minMax"/>
          <c:max val="76.45"/>
          <c:min val="75.7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39764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646745186837606"/>
          <c:y val="0.33730874666959004"/>
          <c:w val="9.5769126894150361E-2"/>
          <c:h val="0.3479527322327495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16885389326336"/>
          <c:y val="5.1400554097404488E-2"/>
          <c:w val="0.86131714785651758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v>R23-K26</c:v>
          </c:tx>
          <c:cat>
            <c:numRef>
              <c:f>Vajumitabel_puhas!$G$3:$Z$3</c:f>
              <c:numCache>
                <c:formatCode>m/d/yyyy</c:formatCode>
                <c:ptCount val="20"/>
                <c:pt idx="0">
                  <c:v>42290</c:v>
                </c:pt>
                <c:pt idx="1">
                  <c:v>42292</c:v>
                </c:pt>
                <c:pt idx="2">
                  <c:v>42307</c:v>
                </c:pt>
                <c:pt idx="3">
                  <c:v>42324</c:v>
                </c:pt>
                <c:pt idx="4">
                  <c:v>42338</c:v>
                </c:pt>
                <c:pt idx="5">
                  <c:v>42353</c:v>
                </c:pt>
                <c:pt idx="6">
                  <c:v>42367</c:v>
                </c:pt>
                <c:pt idx="7">
                  <c:v>42384</c:v>
                </c:pt>
                <c:pt idx="8">
                  <c:v>42398</c:v>
                </c:pt>
                <c:pt idx="9">
                  <c:v>42416</c:v>
                </c:pt>
                <c:pt idx="10">
                  <c:v>42429</c:v>
                </c:pt>
                <c:pt idx="11">
                  <c:v>42444</c:v>
                </c:pt>
                <c:pt idx="12">
                  <c:v>42458</c:v>
                </c:pt>
                <c:pt idx="13">
                  <c:v>42488</c:v>
                </c:pt>
                <c:pt idx="14">
                  <c:v>42521</c:v>
                </c:pt>
                <c:pt idx="15">
                  <c:v>42551</c:v>
                </c:pt>
                <c:pt idx="16">
                  <c:v>42579</c:v>
                </c:pt>
                <c:pt idx="17">
                  <c:v>42612</c:v>
                </c:pt>
                <c:pt idx="18">
                  <c:v>42640</c:v>
                </c:pt>
                <c:pt idx="19">
                  <c:v>43255</c:v>
                </c:pt>
              </c:numCache>
            </c:numRef>
          </c:cat>
          <c:val>
            <c:numRef>
              <c:f>Vajumitabel_puhas!$G$42:$Z$42</c:f>
              <c:numCache>
                <c:formatCode>0.0000</c:formatCode>
                <c:ptCount val="20"/>
                <c:pt idx="0">
                  <c:v>0</c:v>
                </c:pt>
                <c:pt idx="1">
                  <c:v>5.999999999062311E-5</c:v>
                </c:pt>
                <c:pt idx="2">
                  <c:v>2.8999999999257398E-4</c:v>
                </c:pt>
                <c:pt idx="3">
                  <c:v>3.399999999942338E-4</c:v>
                </c:pt>
                <c:pt idx="4">
                  <c:v>4.6000000000390173E-4</c:v>
                </c:pt>
                <c:pt idx="5">
                  <c:v>1.2099999999861666E-3</c:v>
                </c:pt>
                <c:pt idx="6">
                  <c:v>1.5099999999961256E-3</c:v>
                </c:pt>
                <c:pt idx="7">
                  <c:v>1.4999999999929514E-3</c:v>
                </c:pt>
                <c:pt idx="8">
                  <c:v>1.8999999999920192E-3</c:v>
                </c:pt>
                <c:pt idx="9">
                  <c:v>2.0299999999906504E-3</c:v>
                </c:pt>
                <c:pt idx="10">
                  <c:v>-7.7000000000282398E-4</c:v>
                </c:pt>
                <c:pt idx="11">
                  <c:v>1.709999999988554E-3</c:v>
                </c:pt>
                <c:pt idx="12">
                  <c:v>1.9299999999873307E-3</c:v>
                </c:pt>
                <c:pt idx="13">
                  <c:v>2.0899999999954844E-3</c:v>
                </c:pt>
                <c:pt idx="14">
                  <c:v>2.5099999999866895E-3</c:v>
                </c:pt>
                <c:pt idx="15">
                  <c:v>2.1999999999877673E-3</c:v>
                </c:pt>
                <c:pt idx="16">
                  <c:v>2.3099999999942611E-3</c:v>
                </c:pt>
                <c:pt idx="17">
                  <c:v>2.4599999999992406E-3</c:v>
                </c:pt>
                <c:pt idx="18">
                  <c:v>2.7599999999949887E-3</c:v>
                </c:pt>
                <c:pt idx="19">
                  <c:v>3.1599999999940565E-3</c:v>
                </c:pt>
              </c:numCache>
            </c:numRef>
          </c:val>
          <c:smooth val="0"/>
        </c:ser>
        <c:ser>
          <c:idx val="1"/>
          <c:order val="1"/>
          <c:tx>
            <c:v>R24/R2-K25</c:v>
          </c:tx>
          <c:cat>
            <c:numRef>
              <c:f>Vajumitabel_puhas!$G$3:$Z$3</c:f>
              <c:numCache>
                <c:formatCode>m/d/yyyy</c:formatCode>
                <c:ptCount val="20"/>
                <c:pt idx="0">
                  <c:v>42290</c:v>
                </c:pt>
                <c:pt idx="1">
                  <c:v>42292</c:v>
                </c:pt>
                <c:pt idx="2">
                  <c:v>42307</c:v>
                </c:pt>
                <c:pt idx="3">
                  <c:v>42324</c:v>
                </c:pt>
                <c:pt idx="4">
                  <c:v>42338</c:v>
                </c:pt>
                <c:pt idx="5">
                  <c:v>42353</c:v>
                </c:pt>
                <c:pt idx="6">
                  <c:v>42367</c:v>
                </c:pt>
                <c:pt idx="7">
                  <c:v>42384</c:v>
                </c:pt>
                <c:pt idx="8">
                  <c:v>42398</c:v>
                </c:pt>
                <c:pt idx="9">
                  <c:v>42416</c:v>
                </c:pt>
                <c:pt idx="10">
                  <c:v>42429</c:v>
                </c:pt>
                <c:pt idx="11">
                  <c:v>42444</c:v>
                </c:pt>
                <c:pt idx="12">
                  <c:v>42458</c:v>
                </c:pt>
                <c:pt idx="13">
                  <c:v>42488</c:v>
                </c:pt>
                <c:pt idx="14">
                  <c:v>42521</c:v>
                </c:pt>
                <c:pt idx="15">
                  <c:v>42551</c:v>
                </c:pt>
                <c:pt idx="16">
                  <c:v>42579</c:v>
                </c:pt>
                <c:pt idx="17">
                  <c:v>42612</c:v>
                </c:pt>
                <c:pt idx="18">
                  <c:v>42640</c:v>
                </c:pt>
                <c:pt idx="19">
                  <c:v>43255</c:v>
                </c:pt>
              </c:numCache>
            </c:numRef>
          </c:cat>
          <c:val>
            <c:numRef>
              <c:f>Vajumitabel_puhas!$G$43:$Z$43</c:f>
              <c:numCache>
                <c:formatCode>0.0000</c:formatCode>
                <c:ptCount val="20"/>
                <c:pt idx="0">
                  <c:v>0</c:v>
                </c:pt>
                <c:pt idx="1">
                  <c:v>3.0999999999892225E-4</c:v>
                </c:pt>
                <c:pt idx="2">
                  <c:v>1.9399999999905049E-3</c:v>
                </c:pt>
                <c:pt idx="3">
                  <c:v>2.1499999999861075E-3</c:v>
                </c:pt>
                <c:pt idx="4">
                  <c:v>2.3599999999959209E-3</c:v>
                </c:pt>
                <c:pt idx="5">
                  <c:v>4.2899999999974625E-3</c:v>
                </c:pt>
                <c:pt idx="6">
                  <c:v>2.3499999999927468E-3</c:v>
                </c:pt>
                <c:pt idx="7">
                  <c:v>2.9799999999937654E-3</c:v>
                </c:pt>
                <c:pt idx="8">
                  <c:v>3.1599999999940565E-3</c:v>
                </c:pt>
                <c:pt idx="9">
                  <c:v>2.8399999999919601E-3</c:v>
                </c:pt>
                <c:pt idx="10">
                  <c:v>2.7000000000043656E-3</c:v>
                </c:pt>
                <c:pt idx="11">
                  <c:v>3.7799999999919009E-3</c:v>
                </c:pt>
                <c:pt idx="12">
                  <c:v>3.6499999999932697E-3</c:v>
                </c:pt>
                <c:pt idx="13">
                  <c:v>3.7699999999887268E-3</c:v>
                </c:pt>
                <c:pt idx="14">
                  <c:v>3.7799999999919009E-3</c:v>
                </c:pt>
                <c:pt idx="15">
                  <c:v>3.7599999999855527E-3</c:v>
                </c:pt>
                <c:pt idx="16">
                  <c:v>4.0800000000018599E-3</c:v>
                </c:pt>
                <c:pt idx="17">
                  <c:v>4.2899999999974625E-3</c:v>
                </c:pt>
                <c:pt idx="18">
                  <c:v>4.2899999999974625E-3</c:v>
                </c:pt>
                <c:pt idx="19">
                  <c:v>5.8099999999967622E-3</c:v>
                </c:pt>
              </c:numCache>
            </c:numRef>
          </c:val>
          <c:smooth val="0"/>
        </c:ser>
        <c:ser>
          <c:idx val="2"/>
          <c:order val="2"/>
          <c:tx>
            <c:v>R25-K24</c:v>
          </c:tx>
          <c:cat>
            <c:numRef>
              <c:f>Vajumitabel_puhas!$G$3:$Z$3</c:f>
              <c:numCache>
                <c:formatCode>m/d/yyyy</c:formatCode>
                <c:ptCount val="20"/>
                <c:pt idx="0">
                  <c:v>42290</c:v>
                </c:pt>
                <c:pt idx="1">
                  <c:v>42292</c:v>
                </c:pt>
                <c:pt idx="2">
                  <c:v>42307</c:v>
                </c:pt>
                <c:pt idx="3">
                  <c:v>42324</c:v>
                </c:pt>
                <c:pt idx="4">
                  <c:v>42338</c:v>
                </c:pt>
                <c:pt idx="5">
                  <c:v>42353</c:v>
                </c:pt>
                <c:pt idx="6">
                  <c:v>42367</c:v>
                </c:pt>
                <c:pt idx="7">
                  <c:v>42384</c:v>
                </c:pt>
                <c:pt idx="8">
                  <c:v>42398</c:v>
                </c:pt>
                <c:pt idx="9">
                  <c:v>42416</c:v>
                </c:pt>
                <c:pt idx="10">
                  <c:v>42429</c:v>
                </c:pt>
                <c:pt idx="11">
                  <c:v>42444</c:v>
                </c:pt>
                <c:pt idx="12">
                  <c:v>42458</c:v>
                </c:pt>
                <c:pt idx="13">
                  <c:v>42488</c:v>
                </c:pt>
                <c:pt idx="14">
                  <c:v>42521</c:v>
                </c:pt>
                <c:pt idx="15">
                  <c:v>42551</c:v>
                </c:pt>
                <c:pt idx="16">
                  <c:v>42579</c:v>
                </c:pt>
                <c:pt idx="17">
                  <c:v>42612</c:v>
                </c:pt>
                <c:pt idx="18">
                  <c:v>42640</c:v>
                </c:pt>
                <c:pt idx="19">
                  <c:v>43255</c:v>
                </c:pt>
              </c:numCache>
            </c:numRef>
          </c:cat>
          <c:val>
            <c:numRef>
              <c:f>Vajumitabel_puhas!$G$44:$Z$44</c:f>
              <c:numCache>
                <c:formatCode>0.0000</c:formatCode>
                <c:ptCount val="20"/>
                <c:pt idx="0">
                  <c:v>0</c:v>
                </c:pt>
                <c:pt idx="1">
                  <c:v>4.6000000000390173E-4</c:v>
                </c:pt>
                <c:pt idx="2">
                  <c:v>9.2999999999676675E-4</c:v>
                </c:pt>
                <c:pt idx="3">
                  <c:v>1.059999999995398E-3</c:v>
                </c:pt>
                <c:pt idx="4">
                  <c:v>1.1999999999545707E-4</c:v>
                </c:pt>
                <c:pt idx="5">
                  <c:v>1.4099999999928059E-3</c:v>
                </c:pt>
                <c:pt idx="6">
                  <c:v>1.5999999999962711E-3</c:v>
                </c:pt>
                <c:pt idx="7">
                  <c:v>9.1000000000462933E-4</c:v>
                </c:pt>
                <c:pt idx="8">
                  <c:v>1.0699999999985721E-3</c:v>
                </c:pt>
                <c:pt idx="9">
                  <c:v>9.5000000000311502E-4</c:v>
                </c:pt>
                <c:pt idx="10">
                  <c:v>8.8999999999828106E-4</c:v>
                </c:pt>
                <c:pt idx="11">
                  <c:v>1.0700000000127829E-3</c:v>
                </c:pt>
                <c:pt idx="12">
                  <c:v>1.059999999995398E-3</c:v>
                </c:pt>
                <c:pt idx="13">
                  <c:v>1.300000000000523E-3</c:v>
                </c:pt>
                <c:pt idx="14">
                  <c:v>2.3000000000195087E-4</c:v>
                </c:pt>
                <c:pt idx="15">
                  <c:v>1.2600000000020373E-3</c:v>
                </c:pt>
                <c:pt idx="16">
                  <c:v>1.3500000000021828E-3</c:v>
                </c:pt>
                <c:pt idx="17">
                  <c:v>1.3599999999911461E-3</c:v>
                </c:pt>
                <c:pt idx="18">
                  <c:v>1.6999999999995907E-3</c:v>
                </c:pt>
                <c:pt idx="19">
                  <c:v>1.7399999999980764E-3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9768224"/>
        <c:axId val="-1839770400"/>
      </c:lineChart>
      <c:dateAx>
        <c:axId val="-1839768224"/>
        <c:scaling>
          <c:orientation val="minMax"/>
          <c:max val="43255"/>
          <c:min val="42281"/>
        </c:scaling>
        <c:delete val="0"/>
        <c:axPos val="b"/>
        <c:numFmt formatCode="m/d/yyyy" sourceLinked="1"/>
        <c:majorTickMark val="out"/>
        <c:minorTickMark val="none"/>
        <c:tickLblPos val="nextTo"/>
        <c:crossAx val="-1839770400"/>
        <c:crosses val="autoZero"/>
        <c:auto val="1"/>
        <c:lblOffset val="100"/>
        <c:baseTimeUnit val="days"/>
      </c:dateAx>
      <c:valAx>
        <c:axId val="-1839770400"/>
        <c:scaling>
          <c:orientation val="minMax"/>
          <c:min val="-1.0000000000000124E-3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-1839768224"/>
        <c:crosses val="autoZero"/>
        <c:crossBetween val="between"/>
        <c:majorUnit val="1.0000000000000041E-3"/>
      </c:valAx>
    </c:plotArea>
    <c:legend>
      <c:legendPos val="r"/>
      <c:layout>
        <c:manualLayout>
          <c:xMode val="edge"/>
          <c:yMode val="edge"/>
          <c:x val="0.20538004461710602"/>
          <c:y val="3.5729877720299029E-2"/>
          <c:w val="0.18919091635284721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966613044337791E-2"/>
          <c:y val="5.1400554097404488E-2"/>
          <c:w val="0.82934961758813219"/>
          <c:h val="0.69985892388451465"/>
        </c:manualLayout>
      </c:layout>
      <c:lineChart>
        <c:grouping val="standard"/>
        <c:varyColors val="0"/>
        <c:ser>
          <c:idx val="8"/>
          <c:order val="0"/>
          <c:tx>
            <c:v>R301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Vajumitabel_puhas!$AM$47:$BG$47</c:f>
              <c:numCache>
                <c:formatCode>General</c:formatCode>
                <c:ptCount val="18"/>
                <c:pt idx="0">
                  <c:v>73.049880000000002</c:v>
                </c:pt>
                <c:pt idx="1">
                  <c:v>72.979609999999994</c:v>
                </c:pt>
                <c:pt idx="2">
                  <c:v>72.943659999999994</c:v>
                </c:pt>
                <c:pt idx="3">
                  <c:v>72.924269999999993</c:v>
                </c:pt>
                <c:pt idx="4">
                  <c:v>72.907960000000003</c:v>
                </c:pt>
                <c:pt idx="5">
                  <c:v>72.899429999999995</c:v>
                </c:pt>
                <c:pt idx="6" formatCode="0.000">
                  <c:v>72.887429999999995</c:v>
                </c:pt>
                <c:pt idx="7" formatCode="0.000">
                  <c:v>72.879800000000003</c:v>
                </c:pt>
                <c:pt idx="8" formatCode="0.000">
                  <c:v>72.875529999999998</c:v>
                </c:pt>
                <c:pt idx="9" formatCode="0.000">
                  <c:v>72.870530000000002</c:v>
                </c:pt>
                <c:pt idx="10" formatCode="0.000">
                  <c:v>72.867080000000001</c:v>
                </c:pt>
                <c:pt idx="11" formatCode="0.000">
                  <c:v>72.864789999999999</c:v>
                </c:pt>
                <c:pt idx="12" formatCode="0.000">
                  <c:v>72.861419999999995</c:v>
                </c:pt>
                <c:pt idx="13" formatCode="0.000">
                  <c:v>72.853059999999999</c:v>
                </c:pt>
                <c:pt idx="14" formatCode="0.000">
                  <c:v>72.84778</c:v>
                </c:pt>
                <c:pt idx="15" formatCode="0.000">
                  <c:v>72.844059999999999</c:v>
                </c:pt>
                <c:pt idx="16" formatCode="0.000">
                  <c:v>72.832329999999999</c:v>
                </c:pt>
                <c:pt idx="17" formatCode="0.000">
                  <c:v>72.832169999999991</c:v>
                </c:pt>
              </c:numCache>
            </c:numRef>
          </c:val>
          <c:smooth val="0"/>
        </c:ser>
        <c:ser>
          <c:idx val="9"/>
          <c:order val="1"/>
          <c:tx>
            <c:v>R302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Vajumitabel_puhas!$AM$48:$BG$48</c:f>
              <c:numCache>
                <c:formatCode>General</c:formatCode>
                <c:ptCount val="18"/>
                <c:pt idx="0">
                  <c:v>72.937520000000021</c:v>
                </c:pt>
                <c:pt idx="1">
                  <c:v>72.863500000000016</c:v>
                </c:pt>
                <c:pt idx="2">
                  <c:v>72.829010000000011</c:v>
                </c:pt>
                <c:pt idx="3">
                  <c:v>72.809300000000022</c:v>
                </c:pt>
                <c:pt idx="4">
                  <c:v>72.794120000000021</c:v>
                </c:pt>
                <c:pt idx="5">
                  <c:v>72.785380000000018</c:v>
                </c:pt>
                <c:pt idx="6" formatCode="0.000">
                  <c:v>72.772780000000012</c:v>
                </c:pt>
                <c:pt idx="7" formatCode="0.000">
                  <c:v>72.764610000000019</c:v>
                </c:pt>
                <c:pt idx="8" formatCode="0.000">
                  <c:v>72.76139000000002</c:v>
                </c:pt>
                <c:pt idx="9" formatCode="0.000">
                  <c:v>72.757030000000015</c:v>
                </c:pt>
                <c:pt idx="10" formatCode="0.000">
                  <c:v>72.75584000000002</c:v>
                </c:pt>
                <c:pt idx="11" formatCode="0.000">
                  <c:v>72.752060000000014</c:v>
                </c:pt>
                <c:pt idx="12" formatCode="0.000">
                  <c:v>72.747760000000014</c:v>
                </c:pt>
                <c:pt idx="13" formatCode="0.000">
                  <c:v>72.745490000000018</c:v>
                </c:pt>
                <c:pt idx="14" formatCode="0.000">
                  <c:v>72.737310000000022</c:v>
                </c:pt>
                <c:pt idx="15" formatCode="0.000">
                  <c:v>72.734000000000009</c:v>
                </c:pt>
                <c:pt idx="16" formatCode="0.000">
                  <c:v>72.725780000000015</c:v>
                </c:pt>
                <c:pt idx="17" formatCode="0.000">
                  <c:v>72.721080000000015</c:v>
                </c:pt>
              </c:numCache>
            </c:numRef>
          </c:val>
          <c:smooth val="0"/>
        </c:ser>
        <c:ser>
          <c:idx val="10"/>
          <c:order val="2"/>
          <c:tx>
            <c:v>R303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Vajumitabel_puhas!$AM$49:$BG$49</c:f>
              <c:numCache>
                <c:formatCode>General</c:formatCode>
                <c:ptCount val="18"/>
                <c:pt idx="0">
                  <c:v>72.847110000000015</c:v>
                </c:pt>
                <c:pt idx="1">
                  <c:v>72.790510000000012</c:v>
                </c:pt>
                <c:pt idx="2">
                  <c:v>72.755440000000007</c:v>
                </c:pt>
                <c:pt idx="3">
                  <c:v>72.735720000000015</c:v>
                </c:pt>
                <c:pt idx="4">
                  <c:v>72.716510000000014</c:v>
                </c:pt>
                <c:pt idx="5">
                  <c:v>72.704290000000015</c:v>
                </c:pt>
                <c:pt idx="6" formatCode="0.000">
                  <c:v>72.700140000000005</c:v>
                </c:pt>
                <c:pt idx="7" formatCode="0.000">
                  <c:v>72.693420000000003</c:v>
                </c:pt>
                <c:pt idx="8" formatCode="0.000">
                  <c:v>72.690000000000012</c:v>
                </c:pt>
                <c:pt idx="9" formatCode="0.000">
                  <c:v>72.683740000000014</c:v>
                </c:pt>
                <c:pt idx="10" formatCode="0.000">
                  <c:v>72.683060000000012</c:v>
                </c:pt>
                <c:pt idx="11" formatCode="0.000">
                  <c:v>72.673490000000001</c:v>
                </c:pt>
                <c:pt idx="12" formatCode="0.000">
                  <c:v>72.666330000000002</c:v>
                </c:pt>
                <c:pt idx="13" formatCode="0.000">
                  <c:v>72.671060000000011</c:v>
                </c:pt>
                <c:pt idx="14" formatCode="0.000">
                  <c:v>72.662270000000007</c:v>
                </c:pt>
                <c:pt idx="15" formatCode="0.000">
                  <c:v>72.658580000000015</c:v>
                </c:pt>
                <c:pt idx="16" formatCode="0.000">
                  <c:v>72.649300000000011</c:v>
                </c:pt>
                <c:pt idx="17" formatCode="0.000">
                  <c:v>72.648990000000012</c:v>
                </c:pt>
              </c:numCache>
            </c:numRef>
          </c:val>
          <c:smooth val="0"/>
        </c:ser>
        <c:ser>
          <c:idx val="0"/>
          <c:order val="3"/>
          <c:tx>
            <c:v>R304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Vajumitabel_puhas!$AM$50:$BG$50</c:f>
              <c:numCache>
                <c:formatCode>General</c:formatCode>
                <c:ptCount val="18"/>
                <c:pt idx="0">
                  <c:v>72.706129999999987</c:v>
                </c:pt>
                <c:pt idx="1">
                  <c:v>72.645289999999989</c:v>
                </c:pt>
                <c:pt idx="2">
                  <c:v>72.60678999999999</c:v>
                </c:pt>
                <c:pt idx="3">
                  <c:v>72.583679999999987</c:v>
                </c:pt>
                <c:pt idx="4">
                  <c:v>72.568009999999987</c:v>
                </c:pt>
                <c:pt idx="5">
                  <c:v>72.552499999999995</c:v>
                </c:pt>
                <c:pt idx="6" formatCode="0.000">
                  <c:v>72.539209999999997</c:v>
                </c:pt>
                <c:pt idx="7" formatCode="0.000">
                  <c:v>72.529549999999986</c:v>
                </c:pt>
                <c:pt idx="8" formatCode="0.000">
                  <c:v>72.522469999999984</c:v>
                </c:pt>
                <c:pt idx="9" formatCode="0.000">
                  <c:v>72.51657999999999</c:v>
                </c:pt>
                <c:pt idx="10" formatCode="0.000">
                  <c:v>72.513839999999988</c:v>
                </c:pt>
                <c:pt idx="11" formatCode="0.000">
                  <c:v>72.510479999999987</c:v>
                </c:pt>
                <c:pt idx="12" formatCode="0.000">
                  <c:v>72.503789999999995</c:v>
                </c:pt>
                <c:pt idx="13" formatCode="0.000">
                  <c:v>72.497989999999987</c:v>
                </c:pt>
                <c:pt idx="14" formatCode="0.000">
                  <c:v>72.490319999999997</c:v>
                </c:pt>
                <c:pt idx="15" formatCode="0.000">
                  <c:v>72.486829999999998</c:v>
                </c:pt>
                <c:pt idx="16" formatCode="0.000">
                  <c:v>72.478959999999987</c:v>
                </c:pt>
                <c:pt idx="17" formatCode="0.000">
                  <c:v>72.475809999999996</c:v>
                </c:pt>
              </c:numCache>
            </c:numRef>
          </c:val>
          <c:smooth val="0"/>
        </c:ser>
        <c:ser>
          <c:idx val="1"/>
          <c:order val="4"/>
          <c:tx>
            <c:v>R305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Vajumitabel_puhas!$AM$51:$BG$51</c:f>
              <c:numCache>
                <c:formatCode>General</c:formatCode>
                <c:ptCount val="18"/>
                <c:pt idx="0">
                  <c:v>72.753769999999989</c:v>
                </c:pt>
                <c:pt idx="1">
                  <c:v>72.694869999999995</c:v>
                </c:pt>
                <c:pt idx="2">
                  <c:v>72.656059999999982</c:v>
                </c:pt>
                <c:pt idx="3">
                  <c:v>72.631859999999989</c:v>
                </c:pt>
                <c:pt idx="4">
                  <c:v>72.614989999999992</c:v>
                </c:pt>
                <c:pt idx="5">
                  <c:v>72.599489999999989</c:v>
                </c:pt>
                <c:pt idx="6" formatCode="0.000">
                  <c:v>72.585249999999988</c:v>
                </c:pt>
                <c:pt idx="7" formatCode="0.000">
                  <c:v>72.575519999999983</c:v>
                </c:pt>
                <c:pt idx="8" formatCode="0.000">
                  <c:v>72.567969999999988</c:v>
                </c:pt>
                <c:pt idx="9" formatCode="0.000">
                  <c:v>72.561029999999988</c:v>
                </c:pt>
                <c:pt idx="10" formatCode="0.000">
                  <c:v>72.557679999999991</c:v>
                </c:pt>
                <c:pt idx="11" formatCode="0.000">
                  <c:v>72.554359999999988</c:v>
                </c:pt>
                <c:pt idx="12" formatCode="0.000">
                  <c:v>72.54679999999999</c:v>
                </c:pt>
                <c:pt idx="13" formatCode="0.000">
                  <c:v>72.540479999999988</c:v>
                </c:pt>
                <c:pt idx="14" formatCode="0.000">
                  <c:v>72.532839999999993</c:v>
                </c:pt>
                <c:pt idx="15" formatCode="0.000">
                  <c:v>72.529059999999987</c:v>
                </c:pt>
                <c:pt idx="16" formatCode="0.000">
                  <c:v>72.521379999999994</c:v>
                </c:pt>
                <c:pt idx="17" formatCode="0.000">
                  <c:v>72.518219999999985</c:v>
                </c:pt>
              </c:numCache>
            </c:numRef>
          </c:val>
          <c:smooth val="0"/>
        </c:ser>
        <c:ser>
          <c:idx val="2"/>
          <c:order val="5"/>
          <c:tx>
            <c:v>R306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Vajumitabel_puhas!$AM$52:$BG$52</c:f>
              <c:numCache>
                <c:formatCode>General</c:formatCode>
                <c:ptCount val="18"/>
                <c:pt idx="0">
                  <c:v>72.724529999999987</c:v>
                </c:pt>
                <c:pt idx="1">
                  <c:v>72.660909999999987</c:v>
                </c:pt>
                <c:pt idx="2">
                  <c:v>72.621849999999995</c:v>
                </c:pt>
                <c:pt idx="3">
                  <c:v>72.597969999999989</c:v>
                </c:pt>
                <c:pt idx="4">
                  <c:v>72.580289999999991</c:v>
                </c:pt>
                <c:pt idx="5">
                  <c:v>72.566799999999986</c:v>
                </c:pt>
                <c:pt idx="6" formatCode="0.000">
                  <c:v>72.553279999999987</c:v>
                </c:pt>
                <c:pt idx="7" formatCode="0.000">
                  <c:v>72.543849999999992</c:v>
                </c:pt>
                <c:pt idx="8" formatCode="0.000">
                  <c:v>72.536329999999992</c:v>
                </c:pt>
                <c:pt idx="9" formatCode="0.000">
                  <c:v>72.533519999999996</c:v>
                </c:pt>
                <c:pt idx="10" formatCode="0.000">
                  <c:v>72.526609999999991</c:v>
                </c:pt>
                <c:pt idx="11" formatCode="0.000">
                  <c:v>72.523979999999995</c:v>
                </c:pt>
                <c:pt idx="12" formatCode="0.000">
                  <c:v>72.516899999999993</c:v>
                </c:pt>
                <c:pt idx="13" formatCode="0.000">
                  <c:v>72.510869999999997</c:v>
                </c:pt>
                <c:pt idx="14" formatCode="0.000">
                  <c:v>72.503179999999986</c:v>
                </c:pt>
                <c:pt idx="15" formatCode="0.000">
                  <c:v>72.499229999999997</c:v>
                </c:pt>
                <c:pt idx="16" formatCode="0.000">
                  <c:v>72.491589999999988</c:v>
                </c:pt>
                <c:pt idx="17" formatCode="0.000">
                  <c:v>72.488199999999992</c:v>
                </c:pt>
              </c:numCache>
            </c:numRef>
          </c:val>
          <c:smooth val="0"/>
        </c:ser>
        <c:ser>
          <c:idx val="3"/>
          <c:order val="6"/>
          <c:tx>
            <c:v>R307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Vajumitabel_puhas!$AM$53:$BG$53</c:f>
              <c:numCache>
                <c:formatCode>General</c:formatCode>
                <c:ptCount val="18"/>
                <c:pt idx="0">
                  <c:v>72.887150000000005</c:v>
                </c:pt>
                <c:pt idx="1">
                  <c:v>72.820070000000001</c:v>
                </c:pt>
                <c:pt idx="2">
                  <c:v>72.789640000000006</c:v>
                </c:pt>
                <c:pt idx="3">
                  <c:v>72.770890000000009</c:v>
                </c:pt>
                <c:pt idx="4">
                  <c:v>72.757450000000006</c:v>
                </c:pt>
                <c:pt idx="5">
                  <c:v>72.747150000000005</c:v>
                </c:pt>
                <c:pt idx="6" formatCode="0.000">
                  <c:v>72.733190000000008</c:v>
                </c:pt>
                <c:pt idx="7" formatCode="0.000">
                  <c:v>72.72681</c:v>
                </c:pt>
                <c:pt idx="8" formatCode="0.000">
                  <c:v>72.723020000000005</c:v>
                </c:pt>
                <c:pt idx="9" formatCode="0.000">
                  <c:v>72.718170000000001</c:v>
                </c:pt>
                <c:pt idx="10" formatCode="0.000">
                  <c:v>72.716890000000006</c:v>
                </c:pt>
                <c:pt idx="11" formatCode="0.000">
                  <c:v>72.71396</c:v>
                </c:pt>
                <c:pt idx="12" formatCode="0.000">
                  <c:v>72.710700000000003</c:v>
                </c:pt>
                <c:pt idx="13" formatCode="0.000">
                  <c:v>72.70317</c:v>
                </c:pt>
                <c:pt idx="14" formatCode="0.000">
                  <c:v>72.696039999999996</c:v>
                </c:pt>
                <c:pt idx="15" formatCode="0.000">
                  <c:v>72.693179999999998</c:v>
                </c:pt>
                <c:pt idx="16" formatCode="0.000">
                  <c:v>72.686149999999998</c:v>
                </c:pt>
                <c:pt idx="17" formatCode="0.000">
                  <c:v>72.682299999999998</c:v>
                </c:pt>
              </c:numCache>
            </c:numRef>
          </c:val>
          <c:smooth val="0"/>
        </c:ser>
        <c:ser>
          <c:idx val="4"/>
          <c:order val="7"/>
          <c:tx>
            <c:v>R308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Vajumitabel_puhas!$AM$54:$BG$54</c:f>
              <c:numCache>
                <c:formatCode>General</c:formatCode>
                <c:ptCount val="18"/>
                <c:pt idx="0">
                  <c:v>72.550239999999988</c:v>
                </c:pt>
                <c:pt idx="1">
                  <c:v>72.491649999999993</c:v>
                </c:pt>
                <c:pt idx="2">
                  <c:v>72.458649999999992</c:v>
                </c:pt>
                <c:pt idx="3">
                  <c:v>72.440609999999992</c:v>
                </c:pt>
                <c:pt idx="4">
                  <c:v>72.427739999999986</c:v>
                </c:pt>
                <c:pt idx="5">
                  <c:v>72.417489999999987</c:v>
                </c:pt>
                <c:pt idx="6" formatCode="0.000">
                  <c:v>72.406969999999987</c:v>
                </c:pt>
                <c:pt idx="7" formatCode="0.000">
                  <c:v>72.399939999999987</c:v>
                </c:pt>
                <c:pt idx="8" formatCode="0.000">
                  <c:v>72.39515999999999</c:v>
                </c:pt>
                <c:pt idx="9" formatCode="0.000">
                  <c:v>72.391269999999992</c:v>
                </c:pt>
                <c:pt idx="10" formatCode="0.000">
                  <c:v>72.390309999999985</c:v>
                </c:pt>
                <c:pt idx="11" formatCode="0.000">
                  <c:v>72.388739999999984</c:v>
                </c:pt>
                <c:pt idx="12" formatCode="0.000">
                  <c:v>72.384959999999992</c:v>
                </c:pt>
                <c:pt idx="13" formatCode="0.000">
                  <c:v>72.379349999999988</c:v>
                </c:pt>
                <c:pt idx="14" formatCode="0.000">
                  <c:v>72.373049999999992</c:v>
                </c:pt>
                <c:pt idx="15" formatCode="0.000">
                  <c:v>72.368909999999985</c:v>
                </c:pt>
                <c:pt idx="16" formatCode="0.000">
                  <c:v>72.362649999999988</c:v>
                </c:pt>
                <c:pt idx="17" formatCode="0.000">
                  <c:v>72.358319999999992</c:v>
                </c:pt>
              </c:numCache>
            </c:numRef>
          </c:val>
          <c:smooth val="0"/>
        </c:ser>
        <c:ser>
          <c:idx val="5"/>
          <c:order val="8"/>
          <c:tx>
            <c:v>R309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Vajumitabel_puhas!$AM$55:$BG$55</c:f>
              <c:numCache>
                <c:formatCode>General</c:formatCode>
                <c:ptCount val="18"/>
                <c:pt idx="0">
                  <c:v>72.666709999999995</c:v>
                </c:pt>
                <c:pt idx="1">
                  <c:v>72.602440000000001</c:v>
                </c:pt>
                <c:pt idx="2">
                  <c:v>72.564099999999996</c:v>
                </c:pt>
                <c:pt idx="3">
                  <c:v>72.541600000000003</c:v>
                </c:pt>
                <c:pt idx="4">
                  <c:v>72.525109999999998</c:v>
                </c:pt>
                <c:pt idx="5">
                  <c:v>72.512070000000008</c:v>
                </c:pt>
                <c:pt idx="6" formatCode="0.000">
                  <c:v>72.499600000000001</c:v>
                </c:pt>
                <c:pt idx="7" formatCode="0.000">
                  <c:v>72.490679999999998</c:v>
                </c:pt>
                <c:pt idx="8" formatCode="0.000">
                  <c:v>72.48451</c:v>
                </c:pt>
                <c:pt idx="9" formatCode="0.000">
                  <c:v>72.478120000000004</c:v>
                </c:pt>
                <c:pt idx="10" formatCode="0.000">
                  <c:v>72.476070000000007</c:v>
                </c:pt>
                <c:pt idx="11" formatCode="0.000">
                  <c:v>72.473439999999997</c:v>
                </c:pt>
                <c:pt idx="12" formatCode="0.000">
                  <c:v>72.467359999999999</c:v>
                </c:pt>
                <c:pt idx="13" formatCode="0.000">
                  <c:v>72.462029999999999</c:v>
                </c:pt>
                <c:pt idx="14" formatCode="0.000">
                  <c:v>72.454890000000006</c:v>
                </c:pt>
                <c:pt idx="15" formatCode="0.000">
                  <c:v>72.451509999999999</c:v>
                </c:pt>
                <c:pt idx="16" formatCode="0.000">
                  <c:v>72.444490000000002</c:v>
                </c:pt>
                <c:pt idx="17" formatCode="0.000">
                  <c:v>72.441760000000002</c:v>
                </c:pt>
              </c:numCache>
            </c:numRef>
          </c:val>
          <c:smooth val="0"/>
        </c:ser>
        <c:ser>
          <c:idx val="6"/>
          <c:order val="9"/>
          <c:tx>
            <c:v>R310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Vajumitabel_puhas!$AM$56:$BG$56</c:f>
              <c:numCache>
                <c:formatCode>General</c:formatCode>
                <c:ptCount val="18"/>
                <c:pt idx="0">
                  <c:v>72.794520000000006</c:v>
                </c:pt>
                <c:pt idx="1">
                  <c:v>72.73302000000001</c:v>
                </c:pt>
                <c:pt idx="2">
                  <c:v>72.692140000000009</c:v>
                </c:pt>
                <c:pt idx="3">
                  <c:v>72.669270000000012</c:v>
                </c:pt>
                <c:pt idx="4">
                  <c:v>72.652920000000009</c:v>
                </c:pt>
                <c:pt idx="5">
                  <c:v>72.63994000000001</c:v>
                </c:pt>
                <c:pt idx="6" formatCode="0.000">
                  <c:v>72.626780000000011</c:v>
                </c:pt>
                <c:pt idx="7" formatCode="0.000">
                  <c:v>72.61778000000001</c:v>
                </c:pt>
                <c:pt idx="8" formatCode="0.000">
                  <c:v>72.611210000000014</c:v>
                </c:pt>
                <c:pt idx="9" formatCode="0.000">
                  <c:v>72.605560000000011</c:v>
                </c:pt>
                <c:pt idx="10" formatCode="0.000">
                  <c:v>72.602210000000014</c:v>
                </c:pt>
                <c:pt idx="11" formatCode="0.000">
                  <c:v>72.599430000000012</c:v>
                </c:pt>
                <c:pt idx="12" formatCode="0.000">
                  <c:v>72.592970000000008</c:v>
                </c:pt>
                <c:pt idx="13" formatCode="0.000">
                  <c:v>72.587450000000004</c:v>
                </c:pt>
                <c:pt idx="14" formatCode="0.000">
                  <c:v>72.580360000000013</c:v>
                </c:pt>
                <c:pt idx="15" formatCode="0.000">
                  <c:v>72.577210000000008</c:v>
                </c:pt>
                <c:pt idx="16" formatCode="0.000">
                  <c:v>72.570150000000012</c:v>
                </c:pt>
                <c:pt idx="17" formatCode="0.000">
                  <c:v>72.567510000000013</c:v>
                </c:pt>
              </c:numCache>
            </c:numRef>
          </c:val>
          <c:smooth val="0"/>
        </c:ser>
        <c:ser>
          <c:idx val="7"/>
          <c:order val="10"/>
          <c:tx>
            <c:v>R311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Vajumitabel_puhas!$AM$57:$BG$57</c:f>
              <c:numCache>
                <c:formatCode>General</c:formatCode>
                <c:ptCount val="18"/>
                <c:pt idx="0">
                  <c:v>72.68616999999999</c:v>
                </c:pt>
                <c:pt idx="1">
                  <c:v>72.624569999999977</c:v>
                </c:pt>
                <c:pt idx="2">
                  <c:v>72.587609999999984</c:v>
                </c:pt>
                <c:pt idx="3">
                  <c:v>72.564689999999985</c:v>
                </c:pt>
                <c:pt idx="4">
                  <c:v>72.549769999999981</c:v>
                </c:pt>
                <c:pt idx="5">
                  <c:v>72.537699999999987</c:v>
                </c:pt>
                <c:pt idx="6" formatCode="0.000">
                  <c:v>72.524679999999989</c:v>
                </c:pt>
                <c:pt idx="7" formatCode="0.000">
                  <c:v>72.515599999999978</c:v>
                </c:pt>
                <c:pt idx="8" formatCode="0.000">
                  <c:v>72.510319999999979</c:v>
                </c:pt>
                <c:pt idx="9" formatCode="0.000">
                  <c:v>72.504909999999981</c:v>
                </c:pt>
                <c:pt idx="10" formatCode="0.000">
                  <c:v>72.502369999999985</c:v>
                </c:pt>
                <c:pt idx="11" formatCode="0.000">
                  <c:v>72.499709999999979</c:v>
                </c:pt>
                <c:pt idx="12" formatCode="0.000">
                  <c:v>72.490859999999984</c:v>
                </c:pt>
                <c:pt idx="13" formatCode="0.000">
                  <c:v>72.488839999999982</c:v>
                </c:pt>
                <c:pt idx="14" formatCode="0.000">
                  <c:v>72.481989999999982</c:v>
                </c:pt>
                <c:pt idx="15" formatCode="0.000">
                  <c:v>72.478799999999978</c:v>
                </c:pt>
                <c:pt idx="16" formatCode="0.000">
                  <c:v>72.471749999999986</c:v>
                </c:pt>
                <c:pt idx="17" formatCode="0.000">
                  <c:v>72.468949999999978</c:v>
                </c:pt>
              </c:numCache>
            </c:numRef>
          </c:val>
          <c:smooth val="0"/>
        </c:ser>
        <c:ser>
          <c:idx val="11"/>
          <c:order val="11"/>
          <c:tx>
            <c:v>R312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Vajumitabel_puhas!$AM$58:$BG$58</c:f>
              <c:numCache>
                <c:formatCode>General</c:formatCode>
                <c:ptCount val="18"/>
                <c:pt idx="0">
                  <c:v>72.72144999999999</c:v>
                </c:pt>
                <c:pt idx="1">
                  <c:v>72.66955999999999</c:v>
                </c:pt>
                <c:pt idx="2">
                  <c:v>72.638539999999992</c:v>
                </c:pt>
                <c:pt idx="3">
                  <c:v>72.619459999999989</c:v>
                </c:pt>
                <c:pt idx="4">
                  <c:v>72.607079999999982</c:v>
                </c:pt>
                <c:pt idx="5">
                  <c:v>72.59784999999998</c:v>
                </c:pt>
                <c:pt idx="6" formatCode="0.000">
                  <c:v>72.58629999999998</c:v>
                </c:pt>
                <c:pt idx="7" formatCode="0.000">
                  <c:v>72.580149999999989</c:v>
                </c:pt>
                <c:pt idx="8" formatCode="0.000">
                  <c:v>72.576439999999991</c:v>
                </c:pt>
                <c:pt idx="9" formatCode="0.000">
                  <c:v>72.571889999999982</c:v>
                </c:pt>
                <c:pt idx="10" formatCode="0.000">
                  <c:v>72.571219999999983</c:v>
                </c:pt>
                <c:pt idx="11" formatCode="0.000">
                  <c:v>72.56286999999999</c:v>
                </c:pt>
                <c:pt idx="12" formatCode="0.000">
                  <c:v>72.56586999999999</c:v>
                </c:pt>
                <c:pt idx="13" formatCode="0.000">
                  <c:v>72.560889999999986</c:v>
                </c:pt>
                <c:pt idx="14" formatCode="0.000">
                  <c:v>72.553129999999982</c:v>
                </c:pt>
                <c:pt idx="15" formatCode="0.000">
                  <c:v>72.551069999999982</c:v>
                </c:pt>
                <c:pt idx="16" formatCode="0.000">
                  <c:v>72.542889999999986</c:v>
                </c:pt>
                <c:pt idx="17" formatCode="0.000">
                  <c:v>72.540419999999983</c:v>
                </c:pt>
              </c:numCache>
            </c:numRef>
          </c:val>
          <c:smooth val="0"/>
        </c:ser>
        <c:ser>
          <c:idx val="12"/>
          <c:order val="12"/>
          <c:tx>
            <c:v>R313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Vajumitabel_puhas!$AM$59:$BG$59</c:f>
              <c:numCache>
                <c:formatCode>General</c:formatCode>
                <c:ptCount val="18"/>
                <c:pt idx="0">
                  <c:v>72.685789999999997</c:v>
                </c:pt>
                <c:pt idx="1">
                  <c:v>72.631770000000003</c:v>
                </c:pt>
                <c:pt idx="2">
                  <c:v>72.601489999999998</c:v>
                </c:pt>
                <c:pt idx="3">
                  <c:v>72.585269999999994</c:v>
                </c:pt>
                <c:pt idx="4">
                  <c:v>72.573120000000003</c:v>
                </c:pt>
                <c:pt idx="5">
                  <c:v>72.563429999999997</c:v>
                </c:pt>
                <c:pt idx="6" formatCode="0.000">
                  <c:v>72.553759999999997</c:v>
                </c:pt>
                <c:pt idx="7" formatCode="0.000">
                  <c:v>72.54777</c:v>
                </c:pt>
                <c:pt idx="8" formatCode="0.000">
                  <c:v>72.54271</c:v>
                </c:pt>
                <c:pt idx="9" formatCode="0.000">
                  <c:v>72.54025</c:v>
                </c:pt>
                <c:pt idx="10" formatCode="0.000">
                  <c:v>72.539820000000006</c:v>
                </c:pt>
                <c:pt idx="11" formatCode="0.000">
                  <c:v>72.535120000000006</c:v>
                </c:pt>
                <c:pt idx="12" formatCode="0.000">
                  <c:v>72.533699999999996</c:v>
                </c:pt>
                <c:pt idx="13" formatCode="0.000">
                  <c:v>72.53049</c:v>
                </c:pt>
                <c:pt idx="14" formatCode="0.000">
                  <c:v>72.522009999999995</c:v>
                </c:pt>
                <c:pt idx="15" formatCode="0.000">
                  <c:v>72.520560000000003</c:v>
                </c:pt>
                <c:pt idx="16" formatCode="0.000">
                  <c:v>72.514150000000001</c:v>
                </c:pt>
                <c:pt idx="17" formatCode="0.000">
                  <c:v>72.511840000000007</c:v>
                </c:pt>
              </c:numCache>
            </c:numRef>
          </c:val>
          <c:smooth val="0"/>
        </c:ser>
        <c:ser>
          <c:idx val="13"/>
          <c:order val="13"/>
          <c:tx>
            <c:v>R314</c:v>
          </c:tx>
          <c:cat>
            <c:numRef>
              <c:f>Vajumitabel_puhas!$AM$3:$BG$3</c:f>
              <c:numCache>
                <c:formatCode>m/d/yyyy</c:formatCode>
                <c:ptCount val="18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</c:numCache>
            </c:numRef>
          </c:cat>
          <c:val>
            <c:numRef>
              <c:f>Vajumitabel_puhas!$AM$60:$BG$60</c:f>
              <c:numCache>
                <c:formatCode>General</c:formatCode>
                <c:ptCount val="18"/>
                <c:pt idx="0">
                  <c:v>72.778980000000004</c:v>
                </c:pt>
                <c:pt idx="1">
                  <c:v>72.715289999999996</c:v>
                </c:pt>
                <c:pt idx="2">
                  <c:v>72.682259999999999</c:v>
                </c:pt>
                <c:pt idx="3">
                  <c:v>72.664670000000001</c:v>
                </c:pt>
                <c:pt idx="4">
                  <c:v>72.651290000000003</c:v>
                </c:pt>
                <c:pt idx="5">
                  <c:v>72.642259999999993</c:v>
                </c:pt>
                <c:pt idx="6" formatCode="0.000">
                  <c:v>72.632360000000006</c:v>
                </c:pt>
                <c:pt idx="7" formatCode="0.000">
                  <c:v>72.625259999999997</c:v>
                </c:pt>
                <c:pt idx="8" formatCode="0.000">
                  <c:v>72.619029999999995</c:v>
                </c:pt>
                <c:pt idx="9" formatCode="0.000">
                  <c:v>72.617350000000002</c:v>
                </c:pt>
                <c:pt idx="10" formatCode="0.000">
                  <c:v>72.616910000000004</c:v>
                </c:pt>
                <c:pt idx="11" formatCode="0.000">
                  <c:v>72.615259999999992</c:v>
                </c:pt>
                <c:pt idx="12" formatCode="0.000">
                  <c:v>72.610829999999993</c:v>
                </c:pt>
                <c:pt idx="13" formatCode="0.000">
                  <c:v>72.606480000000005</c:v>
                </c:pt>
                <c:pt idx="14" formatCode="0.000">
                  <c:v>72.599230000000006</c:v>
                </c:pt>
                <c:pt idx="15" formatCode="0.000">
                  <c:v>72.596239999999995</c:v>
                </c:pt>
                <c:pt idx="16" formatCode="0.000">
                  <c:v>72.588080000000005</c:v>
                </c:pt>
                <c:pt idx="17" formatCode="0.000">
                  <c:v>72.585009999999997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9767136"/>
        <c:axId val="-1839769312"/>
      </c:lineChart>
      <c:dateAx>
        <c:axId val="-18397671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1839769312"/>
        <c:crosses val="autoZero"/>
        <c:auto val="1"/>
        <c:lblOffset val="100"/>
        <c:baseTimeUnit val="days"/>
      </c:dateAx>
      <c:valAx>
        <c:axId val="-1839769312"/>
        <c:scaling>
          <c:orientation val="minMax"/>
          <c:max val="73.099999999999994"/>
          <c:min val="72.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39767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849462365591393"/>
          <c:y val="3.0488116068824948E-2"/>
          <c:w val="8.4049792531120326E-2"/>
          <c:h val="0.843443363508821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66885389326341"/>
          <c:y val="5.1400554097404488E-2"/>
          <c:w val="0.86158114610673653"/>
          <c:h val="0.89719889180519163"/>
        </c:manualLayout>
      </c:layout>
      <c:lineChart>
        <c:grouping val="standard"/>
        <c:varyColors val="0"/>
        <c:ser>
          <c:idx val="0"/>
          <c:order val="0"/>
          <c:tx>
            <c:v>R1v-K11</c:v>
          </c:tx>
          <c:cat>
            <c:numRef>
              <c:f>Vajumitabel!$G$2:$M$2</c:f>
              <c:numCache>
                <c:formatCode>m/d/yyyy</c:formatCode>
                <c:ptCount val="7"/>
                <c:pt idx="0">
                  <c:v>42290</c:v>
                </c:pt>
                <c:pt idx="1">
                  <c:v>42292</c:v>
                </c:pt>
                <c:pt idx="2">
                  <c:v>42307</c:v>
                </c:pt>
                <c:pt idx="3">
                  <c:v>42324</c:v>
                </c:pt>
                <c:pt idx="4">
                  <c:v>42338</c:v>
                </c:pt>
                <c:pt idx="5">
                  <c:v>42353</c:v>
                </c:pt>
                <c:pt idx="6">
                  <c:v>42367</c:v>
                </c:pt>
              </c:numCache>
            </c:numRef>
          </c:cat>
          <c:val>
            <c:numRef>
              <c:f>Vajumitabel!$G$17:$M$17</c:f>
              <c:numCache>
                <c:formatCode>0.0000</c:formatCode>
                <c:ptCount val="7"/>
                <c:pt idx="0">
                  <c:v>0</c:v>
                </c:pt>
                <c:pt idx="1">
                  <c:v>1.4000000000038426E-3</c:v>
                </c:pt>
                <c:pt idx="2">
                  <c:v>1.540000000005648E-3</c:v>
                </c:pt>
                <c:pt idx="3">
                  <c:v>2.9700000000048021E-3</c:v>
                </c:pt>
                <c:pt idx="4">
                  <c:v>3.1800000000146156E-3</c:v>
                </c:pt>
                <c:pt idx="5">
                  <c:v>5.1100000000161572E-3</c:v>
                </c:pt>
                <c:pt idx="6">
                  <c:v>3.3600000000149066E-3</c:v>
                </c:pt>
              </c:numCache>
            </c:numRef>
          </c:val>
          <c:smooth val="0"/>
        </c:ser>
        <c:ser>
          <c:idx val="1"/>
          <c:order val="1"/>
          <c:tx>
            <c:v>Rp1-K12</c:v>
          </c:tx>
          <c:cat>
            <c:numRef>
              <c:f>Vajumitabel!$G$2:$M$2</c:f>
              <c:numCache>
                <c:formatCode>m/d/yyyy</c:formatCode>
                <c:ptCount val="7"/>
                <c:pt idx="0">
                  <c:v>42290</c:v>
                </c:pt>
                <c:pt idx="1">
                  <c:v>42292</c:v>
                </c:pt>
                <c:pt idx="2">
                  <c:v>42307</c:v>
                </c:pt>
                <c:pt idx="3">
                  <c:v>42324</c:v>
                </c:pt>
                <c:pt idx="4">
                  <c:v>42338</c:v>
                </c:pt>
                <c:pt idx="5">
                  <c:v>42353</c:v>
                </c:pt>
                <c:pt idx="6">
                  <c:v>42367</c:v>
                </c:pt>
              </c:numCache>
            </c:numRef>
          </c:cat>
          <c:val>
            <c:numRef>
              <c:f>Vajumitabel!$G$18:$M$18</c:f>
              <c:numCache>
                <c:formatCode>0.0000</c:formatCode>
                <c:ptCount val="7"/>
                <c:pt idx="0">
                  <c:v>0</c:v>
                </c:pt>
                <c:pt idx="1">
                  <c:v>1.7899999999997362E-3</c:v>
                </c:pt>
                <c:pt idx="2">
                  <c:v>2.5499999999993861E-3</c:v>
                </c:pt>
                <c:pt idx="3">
                  <c:v>2.949999999984243E-3</c:v>
                </c:pt>
                <c:pt idx="4">
                  <c:v>3.0299999999954252E-3</c:v>
                </c:pt>
                <c:pt idx="5">
                  <c:v>3.2699999999863394E-3</c:v>
                </c:pt>
                <c:pt idx="6">
                  <c:v>4.1700000000020054E-3</c:v>
                </c:pt>
              </c:numCache>
            </c:numRef>
          </c:val>
          <c:smooth val="0"/>
        </c:ser>
        <c:ser>
          <c:idx val="2"/>
          <c:order val="2"/>
          <c:tx>
            <c:v>R1p-K13</c:v>
          </c:tx>
          <c:cat>
            <c:numRef>
              <c:f>Vajumitabel!$G$2:$M$2</c:f>
              <c:numCache>
                <c:formatCode>m/d/yyyy</c:formatCode>
                <c:ptCount val="7"/>
                <c:pt idx="0">
                  <c:v>42290</c:v>
                </c:pt>
                <c:pt idx="1">
                  <c:v>42292</c:v>
                </c:pt>
                <c:pt idx="2">
                  <c:v>42307</c:v>
                </c:pt>
                <c:pt idx="3">
                  <c:v>42324</c:v>
                </c:pt>
                <c:pt idx="4">
                  <c:v>42338</c:v>
                </c:pt>
                <c:pt idx="5">
                  <c:v>42353</c:v>
                </c:pt>
                <c:pt idx="6">
                  <c:v>42367</c:v>
                </c:pt>
              </c:numCache>
            </c:numRef>
          </c:cat>
          <c:val>
            <c:numRef>
              <c:f>Vajumitabel!$G$19:$M$19</c:f>
              <c:numCache>
                <c:formatCode>0.0000</c:formatCode>
                <c:ptCount val="7"/>
                <c:pt idx="0">
                  <c:v>0</c:v>
                </c:pt>
                <c:pt idx="1">
                  <c:v>-4.6999999999286501E-4</c:v>
                </c:pt>
                <c:pt idx="2">
                  <c:v>-9.9999999989108801E-5</c:v>
                </c:pt>
                <c:pt idx="3">
                  <c:v>0</c:v>
                </c:pt>
                <c:pt idx="4">
                  <c:v>5.4000000000087311E-4</c:v>
                </c:pt>
                <c:pt idx="5">
                  <c:v>1.5700000000009595E-3</c:v>
                </c:pt>
                <c:pt idx="6">
                  <c:v>1.41999999999598E-3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22565088"/>
        <c:axId val="-2022567808"/>
      </c:lineChart>
      <c:dateAx>
        <c:axId val="-20225650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2022567808"/>
        <c:crosses val="autoZero"/>
        <c:auto val="1"/>
        <c:lblOffset val="100"/>
        <c:baseTimeUnit val="days"/>
      </c:dateAx>
      <c:valAx>
        <c:axId val="-2022567808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-2022565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847222222222312"/>
          <c:y val="8.275736366287624E-2"/>
          <c:w val="0.13663471778487737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94026429078866E-2"/>
          <c:y val="6.6995134380132312E-2"/>
          <c:w val="0.91420442305651595"/>
          <c:h val="0.68426424767079563"/>
        </c:manualLayout>
      </c:layout>
      <c:lineChart>
        <c:grouping val="standard"/>
        <c:varyColors val="0"/>
        <c:ser>
          <c:idx val="0"/>
          <c:order val="0"/>
          <c:tx>
            <c:v>K31</c:v>
          </c:tx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Vajumitabel_puhas!$AM$61:$BJ$61</c:f>
              <c:numCache>
                <c:formatCode>General</c:formatCode>
                <c:ptCount val="19"/>
                <c:pt idx="0">
                  <c:v>75.950310000000002</c:v>
                </c:pt>
                <c:pt idx="1">
                  <c:v>75.884299999999996</c:v>
                </c:pt>
                <c:pt idx="2">
                  <c:v>75.845470000000006</c:v>
                </c:pt>
                <c:pt idx="3">
                  <c:v>75.822969999999998</c:v>
                </c:pt>
                <c:pt idx="4">
                  <c:v>75.806849999999997</c:v>
                </c:pt>
                <c:pt idx="5">
                  <c:v>75.79401</c:v>
                </c:pt>
                <c:pt idx="6" formatCode="0.000">
                  <c:v>75.781139999999994</c:v>
                </c:pt>
                <c:pt idx="7" formatCode="0.000">
                  <c:v>75.771990000000002</c:v>
                </c:pt>
                <c:pt idx="8" formatCode="0.000">
                  <c:v>75.765870000000007</c:v>
                </c:pt>
                <c:pt idx="9" formatCode="0.000">
                  <c:v>75.759929999999997</c:v>
                </c:pt>
                <c:pt idx="10" formatCode="0.000">
                  <c:v>75.75761</c:v>
                </c:pt>
                <c:pt idx="11" formatCode="0.000">
                  <c:v>75.753529999999998</c:v>
                </c:pt>
                <c:pt idx="12" formatCode="0.000">
                  <c:v>75.748580000000004</c:v>
                </c:pt>
                <c:pt idx="13" formatCode="0.000">
                  <c:v>75.742720000000006</c:v>
                </c:pt>
                <c:pt idx="14" formatCode="0.000">
                  <c:v>75.73509</c:v>
                </c:pt>
                <c:pt idx="15" formatCode="0.000">
                  <c:v>75.730900000000005</c:v>
                </c:pt>
                <c:pt idx="16" formatCode="0.000">
                  <c:v>75.723330000000004</c:v>
                </c:pt>
                <c:pt idx="17" formatCode="0.000">
                  <c:v>75.719490000000008</c:v>
                </c:pt>
                <c:pt idx="18" formatCode="0.000">
                  <c:v>75.663669999999996</c:v>
                </c:pt>
              </c:numCache>
            </c:numRef>
          </c:val>
          <c:smooth val="0"/>
        </c:ser>
        <c:ser>
          <c:idx val="1"/>
          <c:order val="1"/>
          <c:tx>
            <c:v>K32</c:v>
          </c:tx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Vajumitabel_puhas!$AM$62:$BM$62</c:f>
              <c:numCache>
                <c:formatCode>General</c:formatCode>
                <c:ptCount val="22"/>
                <c:pt idx="0">
                  <c:v>76.391090000000005</c:v>
                </c:pt>
                <c:pt idx="1">
                  <c:v>76.331240000000008</c:v>
                </c:pt>
                <c:pt idx="2">
                  <c:v>76.29213</c:v>
                </c:pt>
                <c:pt idx="3">
                  <c:v>76.267950000000013</c:v>
                </c:pt>
                <c:pt idx="4">
                  <c:v>76.250350000000012</c:v>
                </c:pt>
                <c:pt idx="5">
                  <c:v>76.236130000000003</c:v>
                </c:pt>
                <c:pt idx="6" formatCode="0.000">
                  <c:v>76.221450000000004</c:v>
                </c:pt>
                <c:pt idx="7" formatCode="0.000">
                  <c:v>76.211710000000011</c:v>
                </c:pt>
                <c:pt idx="8" formatCode="0.000">
                  <c:v>76.20423000000001</c:v>
                </c:pt>
                <c:pt idx="9" formatCode="0.000">
                  <c:v>76.197960000000009</c:v>
                </c:pt>
                <c:pt idx="10" formatCode="0.000">
                  <c:v>76.194190000000006</c:v>
                </c:pt>
                <c:pt idx="11" formatCode="0.000">
                  <c:v>76.190760000000012</c:v>
                </c:pt>
                <c:pt idx="12" formatCode="0.000">
                  <c:v>76.183350000000004</c:v>
                </c:pt>
                <c:pt idx="13" formatCode="0.000">
                  <c:v>76.1768</c:v>
                </c:pt>
                <c:pt idx="14" formatCode="0.000">
                  <c:v>76.169170000000008</c:v>
                </c:pt>
                <c:pt idx="15" formatCode="0.000">
                  <c:v>76.16519000000001</c:v>
                </c:pt>
                <c:pt idx="16" formatCode="0.000">
                  <c:v>76.157740000000004</c:v>
                </c:pt>
                <c:pt idx="17" formatCode="0.000">
                  <c:v>76.154520000000005</c:v>
                </c:pt>
                <c:pt idx="18" formatCode="0.000">
                  <c:v>76.096260000000001</c:v>
                </c:pt>
                <c:pt idx="19" formatCode="0.000">
                  <c:v>5.8260000000004197E-2</c:v>
                </c:pt>
                <c:pt idx="20">
                  <c:v>0</c:v>
                </c:pt>
                <c:pt idx="21" formatCode="0.000">
                  <c:v>76.095830000000007</c:v>
                </c:pt>
              </c:numCache>
            </c:numRef>
          </c:val>
          <c:smooth val="0"/>
        </c:ser>
        <c:ser>
          <c:idx val="2"/>
          <c:order val="2"/>
          <c:tx>
            <c:v>K33</c:v>
          </c:tx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Vajumitabel_puhas!$AM$63:$BJ$63</c:f>
              <c:numCache>
                <c:formatCode>General</c:formatCode>
                <c:ptCount val="19"/>
                <c:pt idx="0">
                  <c:v>75.909459999999996</c:v>
                </c:pt>
                <c:pt idx="1">
                  <c:v>75.845399999999998</c:v>
                </c:pt>
                <c:pt idx="2">
                  <c:v>75.807150000000007</c:v>
                </c:pt>
                <c:pt idx="3">
                  <c:v>75.784450000000007</c:v>
                </c:pt>
                <c:pt idx="4">
                  <c:v>75.769019999999998</c:v>
                </c:pt>
                <c:pt idx="5">
                  <c:v>75.756140000000002</c:v>
                </c:pt>
                <c:pt idx="6" formatCode="0.000">
                  <c:v>75.743510000000001</c:v>
                </c:pt>
                <c:pt idx="7" formatCode="0.000">
                  <c:v>75.734880000000004</c:v>
                </c:pt>
                <c:pt idx="8" formatCode="0.000">
                  <c:v>75.727159999999998</c:v>
                </c:pt>
                <c:pt idx="9" formatCode="0.000">
                  <c:v>75.722700000000003</c:v>
                </c:pt>
                <c:pt idx="10" formatCode="0.000">
                  <c:v>75.720560000000006</c:v>
                </c:pt>
                <c:pt idx="11" formatCode="0.000">
                  <c:v>75.717950000000002</c:v>
                </c:pt>
                <c:pt idx="12" formatCode="0.000">
                  <c:v>75.712109999999996</c:v>
                </c:pt>
                <c:pt idx="13" formatCode="0.000">
                  <c:v>75.706220000000002</c:v>
                </c:pt>
                <c:pt idx="14" formatCode="0.000">
                  <c:v>75.698620000000005</c:v>
                </c:pt>
                <c:pt idx="15" formatCode="0.000">
                  <c:v>75.694599999999994</c:v>
                </c:pt>
                <c:pt idx="16" formatCode="0.000">
                  <c:v>75.687259999999995</c:v>
                </c:pt>
                <c:pt idx="17" formatCode="0.000">
                  <c:v>75.683490000000006</c:v>
                </c:pt>
                <c:pt idx="18" formatCode="0.000">
                  <c:v>75.627120000000005</c:v>
                </c:pt>
              </c:numCache>
            </c:numRef>
          </c:val>
          <c:smooth val="0"/>
        </c:ser>
        <c:ser>
          <c:idx val="3"/>
          <c:order val="3"/>
          <c:tx>
            <c:v>K34</c:v>
          </c:tx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Vajumitabel_puhas!$AM$64:$BJ$64</c:f>
              <c:numCache>
                <c:formatCode>General</c:formatCode>
                <c:ptCount val="19"/>
                <c:pt idx="0">
                  <c:v>75.881699999999995</c:v>
                </c:pt>
                <c:pt idx="1">
                  <c:v>75.822810000000004</c:v>
                </c:pt>
                <c:pt idx="2">
                  <c:v>75.787989999999994</c:v>
                </c:pt>
                <c:pt idx="3">
                  <c:v>75.766859999999994</c:v>
                </c:pt>
                <c:pt idx="4">
                  <c:v>75.753110000000007</c:v>
                </c:pt>
                <c:pt idx="5">
                  <c:v>75.741079999999997</c:v>
                </c:pt>
                <c:pt idx="6" formatCode="0.000">
                  <c:v>75.728989999999996</c:v>
                </c:pt>
                <c:pt idx="7" formatCode="0.000">
                  <c:v>75.721260000000001</c:v>
                </c:pt>
                <c:pt idx="8" formatCode="0.000">
                  <c:v>75.715990000000005</c:v>
                </c:pt>
                <c:pt idx="9" formatCode="0.000">
                  <c:v>75.711280000000002</c:v>
                </c:pt>
                <c:pt idx="10" formatCode="0.000">
                  <c:v>75.709339999999997</c:v>
                </c:pt>
                <c:pt idx="11" formatCode="0.000">
                  <c:v>75.704490000000007</c:v>
                </c:pt>
                <c:pt idx="12" formatCode="0.000">
                  <c:v>75.700760000000002</c:v>
                </c:pt>
                <c:pt idx="13" formatCode="0.000">
                  <c:v>75.696749999999994</c:v>
                </c:pt>
                <c:pt idx="14" formatCode="0.000">
                  <c:v>75.689899999999994</c:v>
                </c:pt>
                <c:pt idx="15" formatCode="0.000">
                  <c:v>75.686639999999997</c:v>
                </c:pt>
                <c:pt idx="16" formatCode="0.000">
                  <c:v>75.679969999999997</c:v>
                </c:pt>
                <c:pt idx="17" formatCode="0.000">
                  <c:v>75.676540000000003</c:v>
                </c:pt>
                <c:pt idx="18" formatCode="0.000">
                  <c:v>75.625299999999996</c:v>
                </c:pt>
              </c:numCache>
            </c:numRef>
          </c:val>
          <c:smooth val="0"/>
        </c:ser>
        <c:ser>
          <c:idx val="4"/>
          <c:order val="4"/>
          <c:tx>
            <c:v>K35</c:v>
          </c:tx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Vajumitabel_puhas!$AM$65:$BJ$65</c:f>
              <c:numCache>
                <c:formatCode>General</c:formatCode>
                <c:ptCount val="19"/>
                <c:pt idx="0">
                  <c:v>76.37182</c:v>
                </c:pt>
                <c:pt idx="1">
                  <c:v>76.308150000000012</c:v>
                </c:pt>
                <c:pt idx="2">
                  <c:v>76.269480000000001</c:v>
                </c:pt>
                <c:pt idx="3">
                  <c:v>76.246420000000001</c:v>
                </c:pt>
                <c:pt idx="4">
                  <c:v>76.230650000000011</c:v>
                </c:pt>
                <c:pt idx="5">
                  <c:v>76.216380000000001</c:v>
                </c:pt>
                <c:pt idx="6" formatCode="0.000">
                  <c:v>76.203140000000005</c:v>
                </c:pt>
                <c:pt idx="7" formatCode="0.000">
                  <c:v>76.19380000000001</c:v>
                </c:pt>
                <c:pt idx="8" formatCode="0.000">
                  <c:v>76.186180000000007</c:v>
                </c:pt>
                <c:pt idx="9" formatCode="0.000">
                  <c:v>76.180720000000008</c:v>
                </c:pt>
                <c:pt idx="10" formatCode="0.000">
                  <c:v>76.178160000000005</c:v>
                </c:pt>
                <c:pt idx="11" formatCode="0.000">
                  <c:v>76.175210000000007</c:v>
                </c:pt>
                <c:pt idx="12" formatCode="0.000">
                  <c:v>76.168720000000008</c:v>
                </c:pt>
                <c:pt idx="13" formatCode="0.000">
                  <c:v>76.162820000000011</c:v>
                </c:pt>
                <c:pt idx="14" formatCode="0.000">
                  <c:v>76.155710000000013</c:v>
                </c:pt>
                <c:pt idx="15" formatCode="0.000">
                  <c:v>76.152410000000003</c:v>
                </c:pt>
                <c:pt idx="16" formatCode="0.000">
                  <c:v>76.145310000000009</c:v>
                </c:pt>
                <c:pt idx="17" formatCode="0.000">
                  <c:v>76.142530000000008</c:v>
                </c:pt>
                <c:pt idx="18" formatCode="0.000">
                  <c:v>76.087550000000007</c:v>
                </c:pt>
              </c:numCache>
            </c:numRef>
          </c:val>
          <c:smooth val="0"/>
        </c:ser>
        <c:ser>
          <c:idx val="5"/>
          <c:order val="5"/>
          <c:tx>
            <c:v>K36</c:v>
          </c:tx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Vajumitabel_puhas!$AM$66:$BJ$66</c:f>
              <c:numCache>
                <c:formatCode>General</c:formatCode>
                <c:ptCount val="19"/>
                <c:pt idx="0">
                  <c:v>75.948560000000001</c:v>
                </c:pt>
                <c:pt idx="1">
                  <c:v>75.884259999999998</c:v>
                </c:pt>
                <c:pt idx="2">
                  <c:v>75.847020000000001</c:v>
                </c:pt>
                <c:pt idx="3">
                  <c:v>75.825699999999998</c:v>
                </c:pt>
                <c:pt idx="4">
                  <c:v>75.810339999999997</c:v>
                </c:pt>
                <c:pt idx="5">
                  <c:v>75.798379999999995</c:v>
                </c:pt>
                <c:pt idx="6" formatCode="0.000">
                  <c:v>75.786500000000004</c:v>
                </c:pt>
                <c:pt idx="7" formatCode="0.000">
                  <c:v>75.777990000000003</c:v>
                </c:pt>
                <c:pt idx="8" formatCode="0.000">
                  <c:v>75.77243</c:v>
                </c:pt>
                <c:pt idx="9" formatCode="0.000">
                  <c:v>75.767390000000006</c:v>
                </c:pt>
                <c:pt idx="10" formatCode="0.000">
                  <c:v>75.765020000000007</c:v>
                </c:pt>
                <c:pt idx="11" formatCode="0.000">
                  <c:v>75.762320000000003</c:v>
                </c:pt>
                <c:pt idx="12" formatCode="0.000">
                  <c:v>75.757230000000007</c:v>
                </c:pt>
                <c:pt idx="13" formatCode="0.000">
                  <c:v>75.752009999999999</c:v>
                </c:pt>
                <c:pt idx="14" formatCode="0.000">
                  <c:v>75.744950000000003</c:v>
                </c:pt>
                <c:pt idx="15" formatCode="0.000">
                  <c:v>75.741370000000003</c:v>
                </c:pt>
                <c:pt idx="16" formatCode="0.000">
                  <c:v>75.734059999999999</c:v>
                </c:pt>
                <c:pt idx="17" formatCode="0.000">
                  <c:v>75.73115</c:v>
                </c:pt>
                <c:pt idx="18" formatCode="0.000">
                  <c:v>75.678250000000006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9766592"/>
        <c:axId val="-1839581872"/>
      </c:lineChart>
      <c:dateAx>
        <c:axId val="-1839766592"/>
        <c:scaling>
          <c:orientation val="minMax"/>
          <c:max val="43272"/>
          <c:min val="42542"/>
        </c:scaling>
        <c:delete val="0"/>
        <c:axPos val="b"/>
        <c:numFmt formatCode="m/d/yyyy" sourceLinked="1"/>
        <c:majorTickMark val="out"/>
        <c:minorTickMark val="none"/>
        <c:tickLblPos val="nextTo"/>
        <c:crossAx val="-1839581872"/>
        <c:crosses val="autoZero"/>
        <c:auto val="1"/>
        <c:lblOffset val="100"/>
        <c:baseTimeUnit val="days"/>
      </c:dateAx>
      <c:valAx>
        <c:axId val="-1839581872"/>
        <c:scaling>
          <c:orientation val="minMax"/>
          <c:max val="76.200000000000017"/>
          <c:min val="75.59999999999999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39766592"/>
        <c:crosses val="autoZero"/>
        <c:crossBetween val="between"/>
        <c:majorUnit val="5.000000000000001E-2"/>
      </c:valAx>
    </c:plotArea>
    <c:legend>
      <c:legendPos val="r"/>
      <c:layout>
        <c:manualLayout>
          <c:xMode val="edge"/>
          <c:yMode val="edge"/>
          <c:x val="0.90418491757285024"/>
          <c:y val="0.27280189399956128"/>
          <c:w val="7.0327206387819224E-2"/>
          <c:h val="0.2954318429494564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66885389326341"/>
          <c:y val="5.1400554097404488E-2"/>
          <c:w val="0.85837270341207361"/>
          <c:h val="0.89719889180519163"/>
        </c:manualLayout>
      </c:layout>
      <c:lineChart>
        <c:grouping val="standard"/>
        <c:varyColors val="0"/>
        <c:ser>
          <c:idx val="0"/>
          <c:order val="0"/>
          <c:tx>
            <c:v>R305-K32</c:v>
          </c:tx>
          <c:cat>
            <c:numRef>
              <c:f>Vajumitabel_puhas!$D$3:$Z$3</c:f>
              <c:numCache>
                <c:formatCode>m/d/yyyy</c:formatCode>
                <c:ptCount val="23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  <c:pt idx="10">
                  <c:v>42384</c:v>
                </c:pt>
                <c:pt idx="11">
                  <c:v>42398</c:v>
                </c:pt>
                <c:pt idx="12">
                  <c:v>42416</c:v>
                </c:pt>
                <c:pt idx="13">
                  <c:v>42429</c:v>
                </c:pt>
                <c:pt idx="14">
                  <c:v>42444</c:v>
                </c:pt>
                <c:pt idx="15">
                  <c:v>42458</c:v>
                </c:pt>
                <c:pt idx="16">
                  <c:v>42488</c:v>
                </c:pt>
                <c:pt idx="17">
                  <c:v>42521</c:v>
                </c:pt>
                <c:pt idx="18">
                  <c:v>42551</c:v>
                </c:pt>
                <c:pt idx="19">
                  <c:v>42579</c:v>
                </c:pt>
                <c:pt idx="20">
                  <c:v>42612</c:v>
                </c:pt>
                <c:pt idx="21">
                  <c:v>42640</c:v>
                </c:pt>
                <c:pt idx="22">
                  <c:v>43255</c:v>
                </c:pt>
              </c:numCache>
            </c:numRef>
          </c:cat>
          <c:val>
            <c:numRef>
              <c:f>Vajumitabel_puhas!$D$71:$Z$71</c:f>
              <c:numCache>
                <c:formatCode>0.0000</c:formatCode>
                <c:ptCount val="23"/>
                <c:pt idx="0">
                  <c:v>0</c:v>
                </c:pt>
                <c:pt idx="1">
                  <c:v>2.7999999999934744E-3</c:v>
                </c:pt>
                <c:pt idx="2">
                  <c:v>4.3199999999927741E-3</c:v>
                </c:pt>
                <c:pt idx="3">
                  <c:v>6.1199999999956844E-3</c:v>
                </c:pt>
                <c:pt idx="4">
                  <c:v>6.7799999999920146E-3</c:v>
                </c:pt>
                <c:pt idx="5">
                  <c:v>7.7299999999951297E-3</c:v>
                </c:pt>
                <c:pt idx="6">
                  <c:v>8.0299999999908778E-3</c:v>
                </c:pt>
                <c:pt idx="7">
                  <c:v>8.0099999999845295E-3</c:v>
                </c:pt>
                <c:pt idx="8">
                  <c:v>8.7399999999888678E-3</c:v>
                </c:pt>
                <c:pt idx="9">
                  <c:v>7.4599999999946931E-3</c:v>
                </c:pt>
                <c:pt idx="10">
                  <c:v>7.8999999999922466E-3</c:v>
                </c:pt>
                <c:pt idx="11">
                  <c:v>7.9099999999812098E-3</c:v>
                </c:pt>
                <c:pt idx="12">
                  <c:v>7.8399999999874126E-3</c:v>
                </c:pt>
                <c:pt idx="13">
                  <c:v>7.1699999999879083E-3</c:v>
                </c:pt>
                <c:pt idx="14">
                  <c:v>7.5899999999933243E-3</c:v>
                </c:pt>
                <c:pt idx="15">
                  <c:v>7.6999999999856072E-3</c:v>
                </c:pt>
                <c:pt idx="16">
                  <c:v>7.5499999999948386E-3</c:v>
                </c:pt>
                <c:pt idx="17">
                  <c:v>7.7799999999967895E-3</c:v>
                </c:pt>
                <c:pt idx="18">
                  <c:v>7.7699999999936153E-3</c:v>
                </c:pt>
                <c:pt idx="19">
                  <c:v>7.9699999999860438E-3</c:v>
                </c:pt>
                <c:pt idx="20">
                  <c:v>7.7399999999983038E-3</c:v>
                </c:pt>
                <c:pt idx="21">
                  <c:v>7.7999999999889269E-3</c:v>
                </c:pt>
                <c:pt idx="22">
                  <c:v>8.3300000000008367E-3</c:v>
                </c:pt>
              </c:numCache>
            </c:numRef>
          </c:val>
          <c:smooth val="0"/>
        </c:ser>
        <c:ser>
          <c:idx val="1"/>
          <c:order val="1"/>
          <c:tx>
            <c:v>R310-K35</c:v>
          </c:tx>
          <c:cat>
            <c:numRef>
              <c:f>Vajumitabel_puhas!$D$3:$Z$3</c:f>
              <c:numCache>
                <c:formatCode>m/d/yyyy</c:formatCode>
                <c:ptCount val="23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  <c:pt idx="10">
                  <c:v>42384</c:v>
                </c:pt>
                <c:pt idx="11">
                  <c:v>42398</c:v>
                </c:pt>
                <c:pt idx="12">
                  <c:v>42416</c:v>
                </c:pt>
                <c:pt idx="13">
                  <c:v>42429</c:v>
                </c:pt>
                <c:pt idx="14">
                  <c:v>42444</c:v>
                </c:pt>
                <c:pt idx="15">
                  <c:v>42458</c:v>
                </c:pt>
                <c:pt idx="16">
                  <c:v>42488</c:v>
                </c:pt>
                <c:pt idx="17">
                  <c:v>42521</c:v>
                </c:pt>
                <c:pt idx="18">
                  <c:v>42551</c:v>
                </c:pt>
                <c:pt idx="19">
                  <c:v>42579</c:v>
                </c:pt>
                <c:pt idx="20">
                  <c:v>42612</c:v>
                </c:pt>
                <c:pt idx="21">
                  <c:v>42640</c:v>
                </c:pt>
                <c:pt idx="22">
                  <c:v>43255</c:v>
                </c:pt>
              </c:numCache>
            </c:numRef>
          </c:cat>
          <c:val>
            <c:numRef>
              <c:f>Vajumitabel_puhas!$D$72:$Z$72</c:f>
              <c:numCache>
                <c:formatCode>0.0000</c:formatCode>
                <c:ptCount val="23"/>
                <c:pt idx="0">
                  <c:v>0</c:v>
                </c:pt>
                <c:pt idx="1">
                  <c:v>-1.059999999995398E-3</c:v>
                </c:pt>
                <c:pt idx="2">
                  <c:v>1.4400000000165392E-3</c:v>
                </c:pt>
                <c:pt idx="3">
                  <c:v>1.8500000000045702E-3</c:v>
                </c:pt>
                <c:pt idx="4">
                  <c:v>1.9200000000125783E-3</c:v>
                </c:pt>
                <c:pt idx="5">
                  <c:v>4.0900000000050341E-3</c:v>
                </c:pt>
                <c:pt idx="6">
                  <c:v>1.8800000000140926E-3</c:v>
                </c:pt>
                <c:pt idx="7">
                  <c:v>2.0700000000175578E-3</c:v>
                </c:pt>
                <c:pt idx="8">
                  <c:v>1.4900000000039881E-3</c:v>
                </c:pt>
                <c:pt idx="9">
                  <c:v>2.7800000000155478E-3</c:v>
                </c:pt>
                <c:pt idx="10">
                  <c:v>2.8600000000125192E-3</c:v>
                </c:pt>
                <c:pt idx="11">
                  <c:v>3.200000000006753E-3</c:v>
                </c:pt>
                <c:pt idx="12">
                  <c:v>4.2500000000131877E-3</c:v>
                </c:pt>
                <c:pt idx="13">
                  <c:v>4.0600000000097225E-3</c:v>
                </c:pt>
                <c:pt idx="14">
                  <c:v>3.2700000000147611E-3</c:v>
                </c:pt>
                <c:pt idx="15">
                  <c:v>3.440000000011878E-3</c:v>
                </c:pt>
                <c:pt idx="16">
                  <c:v>3.4700000000071896E-3</c:v>
                </c:pt>
                <c:pt idx="17">
                  <c:v>3.8499999999999091E-3</c:v>
                </c:pt>
                <c:pt idx="18">
                  <c:v>3.8700000000062573E-3</c:v>
                </c:pt>
                <c:pt idx="19">
                  <c:v>4.0200000000112368E-3</c:v>
                </c:pt>
                <c:pt idx="20">
                  <c:v>4.0600000000097225E-3</c:v>
                </c:pt>
                <c:pt idx="21">
                  <c:v>4.2000000000115278E-3</c:v>
                </c:pt>
                <c:pt idx="22">
                  <c:v>5.4900000000088767E-3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9580240"/>
        <c:axId val="-1839579152"/>
      </c:lineChart>
      <c:dateAx>
        <c:axId val="-1839580240"/>
        <c:scaling>
          <c:orientation val="minMax"/>
          <c:max val="43255"/>
          <c:min val="42281"/>
        </c:scaling>
        <c:delete val="0"/>
        <c:axPos val="b"/>
        <c:numFmt formatCode="m/d/yyyy" sourceLinked="1"/>
        <c:majorTickMark val="out"/>
        <c:minorTickMark val="none"/>
        <c:tickLblPos val="nextTo"/>
        <c:crossAx val="-1839579152"/>
        <c:crosses val="autoZero"/>
        <c:auto val="1"/>
        <c:lblOffset val="100"/>
        <c:baseTimeUnit val="days"/>
      </c:dateAx>
      <c:valAx>
        <c:axId val="-1839579152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-1839580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339453793581261"/>
          <c:y val="0.65969932657500641"/>
          <c:w val="0.16524045281854591"/>
          <c:h val="0.1348147077945531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28810066965765E-2"/>
          <c:y val="5.1400554097404488E-2"/>
          <c:w val="0.86430348075649421"/>
          <c:h val="0.69985892388451465"/>
        </c:manualLayout>
      </c:layout>
      <c:lineChart>
        <c:grouping val="standard"/>
        <c:varyColors val="0"/>
        <c:ser>
          <c:idx val="7"/>
          <c:order val="0"/>
          <c:tx>
            <c:v>R41</c:v>
          </c:tx>
          <c:cat>
            <c:strRef>
              <c:f>Vajumitabel_puhas!$AM$3:$BO$3</c:f>
              <c:strCache>
                <c:ptCount val="24"/>
                <c:pt idx="0">
                  <c:v>15.10.2015</c:v>
                </c:pt>
                <c:pt idx="1">
                  <c:v>30.10.2015</c:v>
                </c:pt>
                <c:pt idx="2">
                  <c:v>16.11.2015</c:v>
                </c:pt>
                <c:pt idx="3">
                  <c:v>30.11.2015</c:v>
                </c:pt>
                <c:pt idx="4">
                  <c:v>15.12.2015</c:v>
                </c:pt>
                <c:pt idx="5">
                  <c:v>29.12.2015</c:v>
                </c:pt>
                <c:pt idx="6">
                  <c:v>15.01.2016</c:v>
                </c:pt>
                <c:pt idx="7">
                  <c:v>29.01.2016</c:v>
                </c:pt>
                <c:pt idx="8">
                  <c:v>16.02.2016</c:v>
                </c:pt>
                <c:pt idx="9">
                  <c:v>29.02.2016</c:v>
                </c:pt>
                <c:pt idx="10">
                  <c:v>15.03.2016</c:v>
                </c:pt>
                <c:pt idx="11">
                  <c:v>29.03.2016</c:v>
                </c:pt>
                <c:pt idx="12">
                  <c:v>28.04.2016</c:v>
                </c:pt>
                <c:pt idx="13">
                  <c:v>31.05.2016</c:v>
                </c:pt>
                <c:pt idx="14">
                  <c:v>30.06.2016</c:v>
                </c:pt>
                <c:pt idx="15">
                  <c:v>28.07.2016</c:v>
                </c:pt>
                <c:pt idx="16">
                  <c:v>30.08.2016</c:v>
                </c:pt>
                <c:pt idx="17">
                  <c:v>27.09.2016</c:v>
                </c:pt>
                <c:pt idx="18">
                  <c:v>04.06.2018</c:v>
                </c:pt>
                <c:pt idx="19">
                  <c:v>2018-2016</c:v>
                </c:pt>
                <c:pt idx="20">
                  <c:v>Ankurplaadi parand</c:v>
                </c:pt>
                <c:pt idx="21">
                  <c:v>14.06.2018</c:v>
                </c:pt>
                <c:pt idx="22">
                  <c:v>15.06-04.06</c:v>
                </c:pt>
                <c:pt idx="23">
                  <c:v>21.06.2018</c:v>
                </c:pt>
              </c:strCache>
            </c:strRef>
          </c:cat>
          <c:val>
            <c:numRef>
              <c:f>Vajumitabel_puhas!$AM$75:$BO$75</c:f>
              <c:numCache>
                <c:formatCode>General</c:formatCode>
                <c:ptCount val="24"/>
                <c:pt idx="0">
                  <c:v>73.505369999999999</c:v>
                </c:pt>
                <c:pt idx="1">
                  <c:v>73.435209999999998</c:v>
                </c:pt>
                <c:pt idx="2">
                  <c:v>73.398020000000002</c:v>
                </c:pt>
                <c:pt idx="3">
                  <c:v>73.378020000000006</c:v>
                </c:pt>
                <c:pt idx="4">
                  <c:v>73.363669999999999</c:v>
                </c:pt>
                <c:pt idx="5">
                  <c:v>73.353719999999996</c:v>
                </c:pt>
                <c:pt idx="6" formatCode="0.000">
                  <c:v>73.341070000000002</c:v>
                </c:pt>
                <c:pt idx="7" formatCode="0.000">
                  <c:v>73.335239999999999</c:v>
                </c:pt>
                <c:pt idx="8" formatCode="0.000">
                  <c:v>73.330570000000009</c:v>
                </c:pt>
                <c:pt idx="9" formatCode="0.000">
                  <c:v>73.325230000000005</c:v>
                </c:pt>
                <c:pt idx="10" formatCode="0.000">
                  <c:v>73.324200000000005</c:v>
                </c:pt>
                <c:pt idx="11" formatCode="0.000">
                  <c:v>73.322450000000003</c:v>
                </c:pt>
                <c:pt idx="12" formatCode="0.000">
                  <c:v>73.318020000000004</c:v>
                </c:pt>
                <c:pt idx="13" formatCode="0.000">
                  <c:v>73.313929999999999</c:v>
                </c:pt>
                <c:pt idx="14" formatCode="0.000">
                  <c:v>73.307699999999997</c:v>
                </c:pt>
                <c:pt idx="15" formatCode="0.000">
                  <c:v>73.304230000000004</c:v>
                </c:pt>
                <c:pt idx="16" formatCode="0.000">
                  <c:v>73.297619999999995</c:v>
                </c:pt>
                <c:pt idx="17" formatCode="0.000">
                  <c:v>73.294250000000005</c:v>
                </c:pt>
                <c:pt idx="18" formatCode="0.000">
                  <c:v>73.242550000000008</c:v>
                </c:pt>
                <c:pt idx="19" formatCode="0.000">
                  <c:v>5.1699999999996749E-2</c:v>
                </c:pt>
                <c:pt idx="20">
                  <c:v>0</c:v>
                </c:pt>
                <c:pt idx="21" formatCode="0.000">
                  <c:v>73.256770000000003</c:v>
                </c:pt>
                <c:pt idx="22" formatCode="0.000">
                  <c:v>1.421999999999457E-2</c:v>
                </c:pt>
                <c:pt idx="23" formatCode="0.000">
                  <c:v>73.25873</c:v>
                </c:pt>
              </c:numCache>
            </c:numRef>
          </c:val>
          <c:smooth val="0"/>
        </c:ser>
        <c:ser>
          <c:idx val="8"/>
          <c:order val="1"/>
          <c:tx>
            <c:v>R42</c:v>
          </c:tx>
          <c:cat>
            <c:strRef>
              <c:f>Vajumitabel_puhas!$AM$3:$BO$3</c:f>
              <c:strCache>
                <c:ptCount val="24"/>
                <c:pt idx="0">
                  <c:v>15.10.2015</c:v>
                </c:pt>
                <c:pt idx="1">
                  <c:v>30.10.2015</c:v>
                </c:pt>
                <c:pt idx="2">
                  <c:v>16.11.2015</c:v>
                </c:pt>
                <c:pt idx="3">
                  <c:v>30.11.2015</c:v>
                </c:pt>
                <c:pt idx="4">
                  <c:v>15.12.2015</c:v>
                </c:pt>
                <c:pt idx="5">
                  <c:v>29.12.2015</c:v>
                </c:pt>
                <c:pt idx="6">
                  <c:v>15.01.2016</c:v>
                </c:pt>
                <c:pt idx="7">
                  <c:v>29.01.2016</c:v>
                </c:pt>
                <c:pt idx="8">
                  <c:v>16.02.2016</c:v>
                </c:pt>
                <c:pt idx="9">
                  <c:v>29.02.2016</c:v>
                </c:pt>
                <c:pt idx="10">
                  <c:v>15.03.2016</c:v>
                </c:pt>
                <c:pt idx="11">
                  <c:v>29.03.2016</c:v>
                </c:pt>
                <c:pt idx="12">
                  <c:v>28.04.2016</c:v>
                </c:pt>
                <c:pt idx="13">
                  <c:v>31.05.2016</c:v>
                </c:pt>
                <c:pt idx="14">
                  <c:v>30.06.2016</c:v>
                </c:pt>
                <c:pt idx="15">
                  <c:v>28.07.2016</c:v>
                </c:pt>
                <c:pt idx="16">
                  <c:v>30.08.2016</c:v>
                </c:pt>
                <c:pt idx="17">
                  <c:v>27.09.2016</c:v>
                </c:pt>
                <c:pt idx="18">
                  <c:v>04.06.2018</c:v>
                </c:pt>
                <c:pt idx="19">
                  <c:v>2018-2016</c:v>
                </c:pt>
                <c:pt idx="20">
                  <c:v>Ankurplaadi parand</c:v>
                </c:pt>
                <c:pt idx="21">
                  <c:v>14.06.2018</c:v>
                </c:pt>
                <c:pt idx="22">
                  <c:v>15.06-04.06</c:v>
                </c:pt>
                <c:pt idx="23">
                  <c:v>21.06.2018</c:v>
                </c:pt>
              </c:strCache>
            </c:strRef>
          </c:cat>
          <c:val>
            <c:numRef>
              <c:f>Vajumitabel_puhas!$AM$76:$BO$76</c:f>
              <c:numCache>
                <c:formatCode>General</c:formatCode>
                <c:ptCount val="24"/>
                <c:pt idx="0">
                  <c:v>73.362989999999996</c:v>
                </c:pt>
                <c:pt idx="1">
                  <c:v>73.299949999999995</c:v>
                </c:pt>
                <c:pt idx="2">
                  <c:v>73.265789999999996</c:v>
                </c:pt>
                <c:pt idx="3">
                  <c:v>73.246209999999991</c:v>
                </c:pt>
                <c:pt idx="4">
                  <c:v>73.232320000000001</c:v>
                </c:pt>
                <c:pt idx="5">
                  <c:v>73.222699999999989</c:v>
                </c:pt>
                <c:pt idx="6" formatCode="0.000">
                  <c:v>73.211699999999993</c:v>
                </c:pt>
                <c:pt idx="7" formatCode="0.000">
                  <c:v>73.203319999999991</c:v>
                </c:pt>
                <c:pt idx="8" formatCode="0.000">
                  <c:v>73.199860000000001</c:v>
                </c:pt>
                <c:pt idx="9" formatCode="0.000">
                  <c:v>73.195429999999988</c:v>
                </c:pt>
                <c:pt idx="10" formatCode="0.000">
                  <c:v>73.19408</c:v>
                </c:pt>
                <c:pt idx="11" formatCode="0.000">
                  <c:v>73.192419999999998</c:v>
                </c:pt>
                <c:pt idx="12" formatCode="0.000">
                  <c:v>73.188589999999991</c:v>
                </c:pt>
                <c:pt idx="13" formatCode="0.000">
                  <c:v>73.183340000000001</c:v>
                </c:pt>
                <c:pt idx="14" formatCode="0.000">
                  <c:v>73.177070000000001</c:v>
                </c:pt>
                <c:pt idx="15" formatCode="0.000">
                  <c:v>73.173779999999994</c:v>
                </c:pt>
                <c:pt idx="16" formatCode="0.000">
                  <c:v>73.167400000000001</c:v>
                </c:pt>
                <c:pt idx="17" formatCode="0.000">
                  <c:v>73.164019999999994</c:v>
                </c:pt>
                <c:pt idx="18" formatCode="0.000">
                  <c:v>73.112749999999991</c:v>
                </c:pt>
                <c:pt idx="19" formatCode="0.000">
                  <c:v>5.1270000000002369E-2</c:v>
                </c:pt>
                <c:pt idx="20">
                  <c:v>0</c:v>
                </c:pt>
                <c:pt idx="21" formatCode="0.000">
                  <c:v>73.12679</c:v>
                </c:pt>
                <c:pt idx="22" formatCode="0.000">
                  <c:v>1.404000000000849E-2</c:v>
                </c:pt>
                <c:pt idx="23" formatCode="0.000">
                  <c:v>73.130479999999991</c:v>
                </c:pt>
              </c:numCache>
            </c:numRef>
          </c:val>
          <c:smooth val="0"/>
        </c:ser>
        <c:ser>
          <c:idx val="0"/>
          <c:order val="2"/>
          <c:tx>
            <c:v>R43</c:v>
          </c:tx>
          <c:cat>
            <c:strRef>
              <c:f>Vajumitabel_puhas!$AM$3:$BO$3</c:f>
              <c:strCache>
                <c:ptCount val="24"/>
                <c:pt idx="0">
                  <c:v>15.10.2015</c:v>
                </c:pt>
                <c:pt idx="1">
                  <c:v>30.10.2015</c:v>
                </c:pt>
                <c:pt idx="2">
                  <c:v>16.11.2015</c:v>
                </c:pt>
                <c:pt idx="3">
                  <c:v>30.11.2015</c:v>
                </c:pt>
                <c:pt idx="4">
                  <c:v>15.12.2015</c:v>
                </c:pt>
                <c:pt idx="5">
                  <c:v>29.12.2015</c:v>
                </c:pt>
                <c:pt idx="6">
                  <c:v>15.01.2016</c:v>
                </c:pt>
                <c:pt idx="7">
                  <c:v>29.01.2016</c:v>
                </c:pt>
                <c:pt idx="8">
                  <c:v>16.02.2016</c:v>
                </c:pt>
                <c:pt idx="9">
                  <c:v>29.02.2016</c:v>
                </c:pt>
                <c:pt idx="10">
                  <c:v>15.03.2016</c:v>
                </c:pt>
                <c:pt idx="11">
                  <c:v>29.03.2016</c:v>
                </c:pt>
                <c:pt idx="12">
                  <c:v>28.04.2016</c:v>
                </c:pt>
                <c:pt idx="13">
                  <c:v>31.05.2016</c:v>
                </c:pt>
                <c:pt idx="14">
                  <c:v>30.06.2016</c:v>
                </c:pt>
                <c:pt idx="15">
                  <c:v>28.07.2016</c:v>
                </c:pt>
                <c:pt idx="16">
                  <c:v>30.08.2016</c:v>
                </c:pt>
                <c:pt idx="17">
                  <c:v>27.09.2016</c:v>
                </c:pt>
                <c:pt idx="18">
                  <c:v>04.06.2018</c:v>
                </c:pt>
                <c:pt idx="19">
                  <c:v>2018-2016</c:v>
                </c:pt>
                <c:pt idx="20">
                  <c:v>Ankurplaadi parand</c:v>
                </c:pt>
                <c:pt idx="21">
                  <c:v>14.06.2018</c:v>
                </c:pt>
                <c:pt idx="22">
                  <c:v>15.06-04.06</c:v>
                </c:pt>
                <c:pt idx="23">
                  <c:v>21.06.2018</c:v>
                </c:pt>
              </c:strCache>
            </c:strRef>
          </c:cat>
          <c:val>
            <c:numRef>
              <c:f>Vajumitabel_puhas!$AM$77:$BO$77</c:f>
              <c:numCache>
                <c:formatCode>General</c:formatCode>
                <c:ptCount val="24"/>
                <c:pt idx="0">
                  <c:v>73.156890000000018</c:v>
                </c:pt>
                <c:pt idx="1">
                  <c:v>73.084340000000012</c:v>
                </c:pt>
                <c:pt idx="2">
                  <c:v>73.044810000000012</c:v>
                </c:pt>
                <c:pt idx="3">
                  <c:v>73.022610000000014</c:v>
                </c:pt>
                <c:pt idx="4">
                  <c:v>73.007500000000007</c:v>
                </c:pt>
                <c:pt idx="5">
                  <c:v>72.996520000000018</c:v>
                </c:pt>
                <c:pt idx="6" formatCode="0.000">
                  <c:v>72.983650000000011</c:v>
                </c:pt>
                <c:pt idx="7" formatCode="0.000">
                  <c:v>72.97711000000001</c:v>
                </c:pt>
                <c:pt idx="8" formatCode="0.000">
                  <c:v>72.971580000000017</c:v>
                </c:pt>
                <c:pt idx="9" formatCode="0.000">
                  <c:v>72.966480000000018</c:v>
                </c:pt>
                <c:pt idx="10" formatCode="0.000">
                  <c:v>72.965160000000012</c:v>
                </c:pt>
                <c:pt idx="11" formatCode="0.000">
                  <c:v>72.963130000000007</c:v>
                </c:pt>
                <c:pt idx="12" formatCode="0.000">
                  <c:v>72.957420000000013</c:v>
                </c:pt>
                <c:pt idx="13" formatCode="0.000">
                  <c:v>72.95168000000001</c:v>
                </c:pt>
                <c:pt idx="14" formatCode="0.000">
                  <c:v>72.945560000000015</c:v>
                </c:pt>
                <c:pt idx="15" formatCode="0.000">
                  <c:v>72.941670000000016</c:v>
                </c:pt>
                <c:pt idx="16" formatCode="0.000">
                  <c:v>72.93489000000001</c:v>
                </c:pt>
                <c:pt idx="17" formatCode="0.000">
                  <c:v>72.931010000000015</c:v>
                </c:pt>
                <c:pt idx="18" formatCode="0.000">
                  <c:v>72.875860000000017</c:v>
                </c:pt>
                <c:pt idx="19" formatCode="0.000">
                  <c:v>5.514999999999759E-2</c:v>
                </c:pt>
                <c:pt idx="20">
                  <c:v>0</c:v>
                </c:pt>
                <c:pt idx="21" formatCode="0.000">
                  <c:v>72.880020000000016</c:v>
                </c:pt>
                <c:pt idx="22" formatCode="0.000">
                  <c:v>4.1599999999988313E-3</c:v>
                </c:pt>
                <c:pt idx="23" formatCode="0.000">
                  <c:v>72.884200000000007</c:v>
                </c:pt>
              </c:numCache>
            </c:numRef>
          </c:val>
          <c:smooth val="0"/>
        </c:ser>
        <c:ser>
          <c:idx val="1"/>
          <c:order val="3"/>
          <c:tx>
            <c:v>R44</c:v>
          </c:tx>
          <c:cat>
            <c:strRef>
              <c:f>Vajumitabel_puhas!$AM$3:$BO$3</c:f>
              <c:strCache>
                <c:ptCount val="24"/>
                <c:pt idx="0">
                  <c:v>15.10.2015</c:v>
                </c:pt>
                <c:pt idx="1">
                  <c:v>30.10.2015</c:v>
                </c:pt>
                <c:pt idx="2">
                  <c:v>16.11.2015</c:v>
                </c:pt>
                <c:pt idx="3">
                  <c:v>30.11.2015</c:v>
                </c:pt>
                <c:pt idx="4">
                  <c:v>15.12.2015</c:v>
                </c:pt>
                <c:pt idx="5">
                  <c:v>29.12.2015</c:v>
                </c:pt>
                <c:pt idx="6">
                  <c:v>15.01.2016</c:v>
                </c:pt>
                <c:pt idx="7">
                  <c:v>29.01.2016</c:v>
                </c:pt>
                <c:pt idx="8">
                  <c:v>16.02.2016</c:v>
                </c:pt>
                <c:pt idx="9">
                  <c:v>29.02.2016</c:v>
                </c:pt>
                <c:pt idx="10">
                  <c:v>15.03.2016</c:v>
                </c:pt>
                <c:pt idx="11">
                  <c:v>29.03.2016</c:v>
                </c:pt>
                <c:pt idx="12">
                  <c:v>28.04.2016</c:v>
                </c:pt>
                <c:pt idx="13">
                  <c:v>31.05.2016</c:v>
                </c:pt>
                <c:pt idx="14">
                  <c:v>30.06.2016</c:v>
                </c:pt>
                <c:pt idx="15">
                  <c:v>28.07.2016</c:v>
                </c:pt>
                <c:pt idx="16">
                  <c:v>30.08.2016</c:v>
                </c:pt>
                <c:pt idx="17">
                  <c:v>27.09.2016</c:v>
                </c:pt>
                <c:pt idx="18">
                  <c:v>04.06.2018</c:v>
                </c:pt>
                <c:pt idx="19">
                  <c:v>2018-2016</c:v>
                </c:pt>
                <c:pt idx="20">
                  <c:v>Ankurplaadi parand</c:v>
                </c:pt>
                <c:pt idx="21">
                  <c:v>14.06.2018</c:v>
                </c:pt>
                <c:pt idx="22">
                  <c:v>15.06-04.06</c:v>
                </c:pt>
                <c:pt idx="23">
                  <c:v>21.06.2018</c:v>
                </c:pt>
              </c:strCache>
            </c:strRef>
          </c:cat>
          <c:val>
            <c:numRef>
              <c:f>Vajumitabel_puhas!$AM$78:$BO$78</c:f>
              <c:numCache>
                <c:formatCode>General</c:formatCode>
                <c:ptCount val="24"/>
                <c:pt idx="0">
                  <c:v>72.945279999999997</c:v>
                </c:pt>
                <c:pt idx="1">
                  <c:v>72.866420000000005</c:v>
                </c:pt>
                <c:pt idx="2">
                  <c:v>72.822550000000007</c:v>
                </c:pt>
                <c:pt idx="3">
                  <c:v>72.799289999999985</c:v>
                </c:pt>
                <c:pt idx="4">
                  <c:v>72.782250000000005</c:v>
                </c:pt>
                <c:pt idx="5">
                  <c:v>72.770260000000007</c:v>
                </c:pt>
                <c:pt idx="6" formatCode="0.000">
                  <c:v>72.758099999999985</c:v>
                </c:pt>
                <c:pt idx="7" formatCode="0.000">
                  <c:v>72.749290000000002</c:v>
                </c:pt>
                <c:pt idx="8" formatCode="0.000">
                  <c:v>72.743329999999986</c:v>
                </c:pt>
                <c:pt idx="9" formatCode="0.000">
                  <c:v>72.739180000000005</c:v>
                </c:pt>
                <c:pt idx="10" formatCode="0.000">
                  <c:v>72.735150000000004</c:v>
                </c:pt>
                <c:pt idx="11" formatCode="0.000">
                  <c:v>72.732779999999991</c:v>
                </c:pt>
                <c:pt idx="12" formatCode="0.000">
                  <c:v>72.727599999999995</c:v>
                </c:pt>
                <c:pt idx="13" formatCode="0.000">
                  <c:v>72.721419999999995</c:v>
                </c:pt>
                <c:pt idx="14" formatCode="0.000">
                  <c:v>72.71423999999999</c:v>
                </c:pt>
                <c:pt idx="15" formatCode="0.000">
                  <c:v>72.710900000000009</c:v>
                </c:pt>
                <c:pt idx="16" formatCode="0.000">
                  <c:v>72.704250000000002</c:v>
                </c:pt>
                <c:pt idx="17" formatCode="0.000">
                  <c:v>72.701220000000006</c:v>
                </c:pt>
                <c:pt idx="18" formatCode="0.000">
                  <c:v>72.645379999999989</c:v>
                </c:pt>
                <c:pt idx="19" formatCode="0.000">
                  <c:v>5.5840000000017653E-2</c:v>
                </c:pt>
                <c:pt idx="20" formatCode="0.000">
                  <c:v>0.8500100000000117</c:v>
                </c:pt>
                <c:pt idx="21" formatCode="0.000">
                  <c:v>72.650829999999999</c:v>
                </c:pt>
                <c:pt idx="22" formatCode="0.000">
                  <c:v>5.450000000010391E-3</c:v>
                </c:pt>
                <c:pt idx="23" formatCode="0.000">
                  <c:v>72.654399999999995</c:v>
                </c:pt>
              </c:numCache>
            </c:numRef>
          </c:val>
          <c:smooth val="0"/>
        </c:ser>
        <c:ser>
          <c:idx val="2"/>
          <c:order val="4"/>
          <c:tx>
            <c:v>R45</c:v>
          </c:tx>
          <c:cat>
            <c:strRef>
              <c:f>Vajumitabel_puhas!$AM$3:$BO$3</c:f>
              <c:strCache>
                <c:ptCount val="24"/>
                <c:pt idx="0">
                  <c:v>15.10.2015</c:v>
                </c:pt>
                <c:pt idx="1">
                  <c:v>30.10.2015</c:v>
                </c:pt>
                <c:pt idx="2">
                  <c:v>16.11.2015</c:v>
                </c:pt>
                <c:pt idx="3">
                  <c:v>30.11.2015</c:v>
                </c:pt>
                <c:pt idx="4">
                  <c:v>15.12.2015</c:v>
                </c:pt>
                <c:pt idx="5">
                  <c:v>29.12.2015</c:v>
                </c:pt>
                <c:pt idx="6">
                  <c:v>15.01.2016</c:v>
                </c:pt>
                <c:pt idx="7">
                  <c:v>29.01.2016</c:v>
                </c:pt>
                <c:pt idx="8">
                  <c:v>16.02.2016</c:v>
                </c:pt>
                <c:pt idx="9">
                  <c:v>29.02.2016</c:v>
                </c:pt>
                <c:pt idx="10">
                  <c:v>15.03.2016</c:v>
                </c:pt>
                <c:pt idx="11">
                  <c:v>29.03.2016</c:v>
                </c:pt>
                <c:pt idx="12">
                  <c:v>28.04.2016</c:v>
                </c:pt>
                <c:pt idx="13">
                  <c:v>31.05.2016</c:v>
                </c:pt>
                <c:pt idx="14">
                  <c:v>30.06.2016</c:v>
                </c:pt>
                <c:pt idx="15">
                  <c:v>28.07.2016</c:v>
                </c:pt>
                <c:pt idx="16">
                  <c:v>30.08.2016</c:v>
                </c:pt>
                <c:pt idx="17">
                  <c:v>27.09.2016</c:v>
                </c:pt>
                <c:pt idx="18">
                  <c:v>04.06.2018</c:v>
                </c:pt>
                <c:pt idx="19">
                  <c:v>2018-2016</c:v>
                </c:pt>
                <c:pt idx="20">
                  <c:v>Ankurplaadi parand</c:v>
                </c:pt>
                <c:pt idx="21">
                  <c:v>14.06.2018</c:v>
                </c:pt>
                <c:pt idx="22">
                  <c:v>15.06-04.06</c:v>
                </c:pt>
                <c:pt idx="23">
                  <c:v>21.06.2018</c:v>
                </c:pt>
              </c:strCache>
            </c:strRef>
          </c:cat>
          <c:val>
            <c:numRef>
              <c:f>Vajumitabel_puhas!$AM$79:$BO$79</c:f>
              <c:numCache>
                <c:formatCode>General</c:formatCode>
                <c:ptCount val="24"/>
                <c:pt idx="0">
                  <c:v>73.014690000000002</c:v>
                </c:pt>
                <c:pt idx="1">
                  <c:v>72.929760000000002</c:v>
                </c:pt>
                <c:pt idx="2">
                  <c:v>72.883650000000003</c:v>
                </c:pt>
                <c:pt idx="3">
                  <c:v>72.859489999999994</c:v>
                </c:pt>
                <c:pt idx="4">
                  <c:v>72.841889999999992</c:v>
                </c:pt>
                <c:pt idx="5">
                  <c:v>72.829459999999997</c:v>
                </c:pt>
                <c:pt idx="6" formatCode="0.000">
                  <c:v>72.81662</c:v>
                </c:pt>
                <c:pt idx="7" formatCode="0.000">
                  <c:v>72.807159999999996</c:v>
                </c:pt>
                <c:pt idx="8" formatCode="0.000">
                  <c:v>72.802049999999994</c:v>
                </c:pt>
                <c:pt idx="9" formatCode="0.000">
                  <c:v>72.800969999999992</c:v>
                </c:pt>
                <c:pt idx="10" formatCode="0.000">
                  <c:v>72.792280000000005</c:v>
                </c:pt>
                <c:pt idx="11" formatCode="0.000">
                  <c:v>72.790289999999999</c:v>
                </c:pt>
                <c:pt idx="12" formatCode="0.000">
                  <c:v>72.784329999999997</c:v>
                </c:pt>
                <c:pt idx="13" formatCode="0.000">
                  <c:v>72.778790000000001</c:v>
                </c:pt>
                <c:pt idx="14" formatCode="0.000">
                  <c:v>72.771509999999992</c:v>
                </c:pt>
                <c:pt idx="15" formatCode="0.000">
                  <c:v>72.768509999999992</c:v>
                </c:pt>
                <c:pt idx="16" formatCode="0.000">
                  <c:v>72.762190000000004</c:v>
                </c:pt>
                <c:pt idx="17" formatCode="0.000">
                  <c:v>72.759209999999996</c:v>
                </c:pt>
                <c:pt idx="18" formatCode="0.000">
                  <c:v>72.70514</c:v>
                </c:pt>
                <c:pt idx="19" formatCode="0.000">
                  <c:v>5.4069999999995844E-2</c:v>
                </c:pt>
                <c:pt idx="20" formatCode="0.000">
                  <c:v>0.4496399999999976</c:v>
                </c:pt>
                <c:pt idx="21" formatCode="0.000">
                  <c:v>72.698359999999994</c:v>
                </c:pt>
                <c:pt idx="22" formatCode="0.000">
                  <c:v>-6.7800000000062255E-3</c:v>
                </c:pt>
                <c:pt idx="23" formatCode="0.000">
                  <c:v>72.701149999999998</c:v>
                </c:pt>
              </c:numCache>
            </c:numRef>
          </c:val>
          <c:smooth val="0"/>
        </c:ser>
        <c:ser>
          <c:idx val="3"/>
          <c:order val="5"/>
          <c:tx>
            <c:v>R46</c:v>
          </c:tx>
          <c:cat>
            <c:strRef>
              <c:f>Vajumitabel_puhas!$AM$3:$BO$3</c:f>
              <c:strCache>
                <c:ptCount val="24"/>
                <c:pt idx="0">
                  <c:v>15.10.2015</c:v>
                </c:pt>
                <c:pt idx="1">
                  <c:v>30.10.2015</c:v>
                </c:pt>
                <c:pt idx="2">
                  <c:v>16.11.2015</c:v>
                </c:pt>
                <c:pt idx="3">
                  <c:v>30.11.2015</c:v>
                </c:pt>
                <c:pt idx="4">
                  <c:v>15.12.2015</c:v>
                </c:pt>
                <c:pt idx="5">
                  <c:v>29.12.2015</c:v>
                </c:pt>
                <c:pt idx="6">
                  <c:v>15.01.2016</c:v>
                </c:pt>
                <c:pt idx="7">
                  <c:v>29.01.2016</c:v>
                </c:pt>
                <c:pt idx="8">
                  <c:v>16.02.2016</c:v>
                </c:pt>
                <c:pt idx="9">
                  <c:v>29.02.2016</c:v>
                </c:pt>
                <c:pt idx="10">
                  <c:v>15.03.2016</c:v>
                </c:pt>
                <c:pt idx="11">
                  <c:v>29.03.2016</c:v>
                </c:pt>
                <c:pt idx="12">
                  <c:v>28.04.2016</c:v>
                </c:pt>
                <c:pt idx="13">
                  <c:v>31.05.2016</c:v>
                </c:pt>
                <c:pt idx="14">
                  <c:v>30.06.2016</c:v>
                </c:pt>
                <c:pt idx="15">
                  <c:v>28.07.2016</c:v>
                </c:pt>
                <c:pt idx="16">
                  <c:v>30.08.2016</c:v>
                </c:pt>
                <c:pt idx="17">
                  <c:v>27.09.2016</c:v>
                </c:pt>
                <c:pt idx="18">
                  <c:v>04.06.2018</c:v>
                </c:pt>
                <c:pt idx="19">
                  <c:v>2018-2016</c:v>
                </c:pt>
                <c:pt idx="20">
                  <c:v>Ankurplaadi parand</c:v>
                </c:pt>
                <c:pt idx="21">
                  <c:v>14.06.2018</c:v>
                </c:pt>
                <c:pt idx="22">
                  <c:v>15.06-04.06</c:v>
                </c:pt>
                <c:pt idx="23">
                  <c:v>21.06.2018</c:v>
                </c:pt>
              </c:strCache>
            </c:strRef>
          </c:cat>
          <c:val>
            <c:numRef>
              <c:f>Vajumitabel_puhas!$AM$80:$BO$80</c:f>
              <c:numCache>
                <c:formatCode>General</c:formatCode>
                <c:ptCount val="24"/>
                <c:pt idx="0">
                  <c:v>73.176000000000016</c:v>
                </c:pt>
                <c:pt idx="1">
                  <c:v>73.088080000000005</c:v>
                </c:pt>
                <c:pt idx="2">
                  <c:v>73.042510000000007</c:v>
                </c:pt>
                <c:pt idx="3">
                  <c:v>73.018630000000016</c:v>
                </c:pt>
                <c:pt idx="4">
                  <c:v>73.001480000000015</c:v>
                </c:pt>
                <c:pt idx="5">
                  <c:v>72.989180000000005</c:v>
                </c:pt>
                <c:pt idx="6" formatCode="0.000">
                  <c:v>72.976300000000009</c:v>
                </c:pt>
                <c:pt idx="7" formatCode="0.000">
                  <c:v>72.967370000000017</c:v>
                </c:pt>
                <c:pt idx="8" formatCode="0.000">
                  <c:v>72.961480000000009</c:v>
                </c:pt>
                <c:pt idx="9" formatCode="0.000">
                  <c:v>72.958110000000005</c:v>
                </c:pt>
                <c:pt idx="10" formatCode="0.000">
                  <c:v>72.953730000000007</c:v>
                </c:pt>
                <c:pt idx="11" formatCode="0.000">
                  <c:v>72.951640000000012</c:v>
                </c:pt>
                <c:pt idx="12" formatCode="0.000">
                  <c:v>72.946390000000008</c:v>
                </c:pt>
                <c:pt idx="13" formatCode="0.000">
                  <c:v>72.940510000000003</c:v>
                </c:pt>
                <c:pt idx="14" formatCode="0.000">
                  <c:v>72.933360000000008</c:v>
                </c:pt>
                <c:pt idx="15" formatCode="0.000">
                  <c:v>72.929760000000016</c:v>
                </c:pt>
                <c:pt idx="16" formatCode="0.000">
                  <c:v>72.923370000000006</c:v>
                </c:pt>
                <c:pt idx="17" formatCode="0.000">
                  <c:v>72.920050000000003</c:v>
                </c:pt>
                <c:pt idx="18" formatCode="0.000">
                  <c:v>72.864670000000004</c:v>
                </c:pt>
                <c:pt idx="19" formatCode="0.000">
                  <c:v>5.5379999999999541E-2</c:v>
                </c:pt>
                <c:pt idx="20" formatCode="0.000">
                  <c:v>0.75001000000000317</c:v>
                </c:pt>
                <c:pt idx="21" formatCode="0.000">
                  <c:v>72.875410000000016</c:v>
                </c:pt>
                <c:pt idx="22" formatCode="0.000">
                  <c:v>1.0740000000012628E-2</c:v>
                </c:pt>
                <c:pt idx="23" formatCode="0.000">
                  <c:v>72.878670000000014</c:v>
                </c:pt>
              </c:numCache>
            </c:numRef>
          </c:val>
          <c:smooth val="0"/>
        </c:ser>
        <c:ser>
          <c:idx val="4"/>
          <c:order val="6"/>
          <c:tx>
            <c:v>R47</c:v>
          </c:tx>
          <c:cat>
            <c:strRef>
              <c:f>Vajumitabel_puhas!$AM$3:$BO$3</c:f>
              <c:strCache>
                <c:ptCount val="24"/>
                <c:pt idx="0">
                  <c:v>15.10.2015</c:v>
                </c:pt>
                <c:pt idx="1">
                  <c:v>30.10.2015</c:v>
                </c:pt>
                <c:pt idx="2">
                  <c:v>16.11.2015</c:v>
                </c:pt>
                <c:pt idx="3">
                  <c:v>30.11.2015</c:v>
                </c:pt>
                <c:pt idx="4">
                  <c:v>15.12.2015</c:v>
                </c:pt>
                <c:pt idx="5">
                  <c:v>29.12.2015</c:v>
                </c:pt>
                <c:pt idx="6">
                  <c:v>15.01.2016</c:v>
                </c:pt>
                <c:pt idx="7">
                  <c:v>29.01.2016</c:v>
                </c:pt>
                <c:pt idx="8">
                  <c:v>16.02.2016</c:v>
                </c:pt>
                <c:pt idx="9">
                  <c:v>29.02.2016</c:v>
                </c:pt>
                <c:pt idx="10">
                  <c:v>15.03.2016</c:v>
                </c:pt>
                <c:pt idx="11">
                  <c:v>29.03.2016</c:v>
                </c:pt>
                <c:pt idx="12">
                  <c:v>28.04.2016</c:v>
                </c:pt>
                <c:pt idx="13">
                  <c:v>31.05.2016</c:v>
                </c:pt>
                <c:pt idx="14">
                  <c:v>30.06.2016</c:v>
                </c:pt>
                <c:pt idx="15">
                  <c:v>28.07.2016</c:v>
                </c:pt>
                <c:pt idx="16">
                  <c:v>30.08.2016</c:v>
                </c:pt>
                <c:pt idx="17">
                  <c:v>27.09.2016</c:v>
                </c:pt>
                <c:pt idx="18">
                  <c:v>04.06.2018</c:v>
                </c:pt>
                <c:pt idx="19">
                  <c:v>2018-2016</c:v>
                </c:pt>
                <c:pt idx="20">
                  <c:v>Ankurplaadi parand</c:v>
                </c:pt>
                <c:pt idx="21">
                  <c:v>14.06.2018</c:v>
                </c:pt>
                <c:pt idx="22">
                  <c:v>15.06-04.06</c:v>
                </c:pt>
                <c:pt idx="23">
                  <c:v>21.06.2018</c:v>
                </c:pt>
              </c:strCache>
            </c:strRef>
          </c:cat>
          <c:val>
            <c:numRef>
              <c:f>Vajumitabel_puhas!$AM$81:$BO$81</c:f>
              <c:numCache>
                <c:formatCode>General</c:formatCode>
                <c:ptCount val="24"/>
                <c:pt idx="0">
                  <c:v>73.365639999999999</c:v>
                </c:pt>
                <c:pt idx="1">
                  <c:v>73.285389999999992</c:v>
                </c:pt>
                <c:pt idx="2">
                  <c:v>73.242959999999997</c:v>
                </c:pt>
                <c:pt idx="3">
                  <c:v>73.221009999999993</c:v>
                </c:pt>
                <c:pt idx="4">
                  <c:v>73.20532</c:v>
                </c:pt>
                <c:pt idx="5">
                  <c:v>73.194839999999999</c:v>
                </c:pt>
                <c:pt idx="6" formatCode="0.000">
                  <c:v>73.183250000000001</c:v>
                </c:pt>
                <c:pt idx="7" formatCode="0.000">
                  <c:v>73.174949999999995</c:v>
                </c:pt>
                <c:pt idx="8" formatCode="0.000">
                  <c:v>73.169529999999995</c:v>
                </c:pt>
                <c:pt idx="9" formatCode="0.000">
                  <c:v>73.164059999999992</c:v>
                </c:pt>
                <c:pt idx="10" formatCode="0.000">
                  <c:v>73.163049999999998</c:v>
                </c:pt>
                <c:pt idx="11" formatCode="0.000">
                  <c:v>73.159599999999998</c:v>
                </c:pt>
                <c:pt idx="12" formatCode="0.000">
                  <c:v>73.157020000000003</c:v>
                </c:pt>
                <c:pt idx="13" formatCode="0.000">
                  <c:v>73.151709999999994</c:v>
                </c:pt>
                <c:pt idx="14" formatCode="0.000">
                  <c:v>73.144800000000004</c:v>
                </c:pt>
                <c:pt idx="15" formatCode="0.000">
                  <c:v>73.140590000000003</c:v>
                </c:pt>
                <c:pt idx="16" formatCode="0.000">
                  <c:v>73.134119999999996</c:v>
                </c:pt>
                <c:pt idx="17" formatCode="0.000">
                  <c:v>73.130809999999997</c:v>
                </c:pt>
                <c:pt idx="18" formatCode="0.000">
                  <c:v>73.077110000000005</c:v>
                </c:pt>
                <c:pt idx="19" formatCode="0.000">
                  <c:v>5.3699999999992087E-2</c:v>
                </c:pt>
                <c:pt idx="20">
                  <c:v>0</c:v>
                </c:pt>
                <c:pt idx="21" formatCode="0.000">
                  <c:v>73.079939999999993</c:v>
                </c:pt>
                <c:pt idx="22" formatCode="0.000">
                  <c:v>2.8299999999887859E-3</c:v>
                </c:pt>
                <c:pt idx="23" formatCode="0.000">
                  <c:v>73.084909999999994</c:v>
                </c:pt>
              </c:numCache>
            </c:numRef>
          </c:val>
          <c:smooth val="0"/>
        </c:ser>
        <c:ser>
          <c:idx val="5"/>
          <c:order val="7"/>
          <c:tx>
            <c:v>R48</c:v>
          </c:tx>
          <c:cat>
            <c:strRef>
              <c:f>Vajumitabel_puhas!$AM$3:$BO$3</c:f>
              <c:strCache>
                <c:ptCount val="24"/>
                <c:pt idx="0">
                  <c:v>15.10.2015</c:v>
                </c:pt>
                <c:pt idx="1">
                  <c:v>30.10.2015</c:v>
                </c:pt>
                <c:pt idx="2">
                  <c:v>16.11.2015</c:v>
                </c:pt>
                <c:pt idx="3">
                  <c:v>30.11.2015</c:v>
                </c:pt>
                <c:pt idx="4">
                  <c:v>15.12.2015</c:v>
                </c:pt>
                <c:pt idx="5">
                  <c:v>29.12.2015</c:v>
                </c:pt>
                <c:pt idx="6">
                  <c:v>15.01.2016</c:v>
                </c:pt>
                <c:pt idx="7">
                  <c:v>29.01.2016</c:v>
                </c:pt>
                <c:pt idx="8">
                  <c:v>16.02.2016</c:v>
                </c:pt>
                <c:pt idx="9">
                  <c:v>29.02.2016</c:v>
                </c:pt>
                <c:pt idx="10">
                  <c:v>15.03.2016</c:v>
                </c:pt>
                <c:pt idx="11">
                  <c:v>29.03.2016</c:v>
                </c:pt>
                <c:pt idx="12">
                  <c:v>28.04.2016</c:v>
                </c:pt>
                <c:pt idx="13">
                  <c:v>31.05.2016</c:v>
                </c:pt>
                <c:pt idx="14">
                  <c:v>30.06.2016</c:v>
                </c:pt>
                <c:pt idx="15">
                  <c:v>28.07.2016</c:v>
                </c:pt>
                <c:pt idx="16">
                  <c:v>30.08.2016</c:v>
                </c:pt>
                <c:pt idx="17">
                  <c:v>27.09.2016</c:v>
                </c:pt>
                <c:pt idx="18">
                  <c:v>04.06.2018</c:v>
                </c:pt>
                <c:pt idx="19">
                  <c:v>2018-2016</c:v>
                </c:pt>
                <c:pt idx="20">
                  <c:v>Ankurplaadi parand</c:v>
                </c:pt>
                <c:pt idx="21">
                  <c:v>14.06.2018</c:v>
                </c:pt>
                <c:pt idx="22">
                  <c:v>15.06-04.06</c:v>
                </c:pt>
                <c:pt idx="23">
                  <c:v>21.06.2018</c:v>
                </c:pt>
              </c:strCache>
            </c:strRef>
          </c:cat>
          <c:val>
            <c:numRef>
              <c:f>Vajumitabel_puhas!$AM$82:$BO$82</c:f>
              <c:numCache>
                <c:formatCode>General</c:formatCode>
                <c:ptCount val="24"/>
                <c:pt idx="0">
                  <c:v>73.267200000000003</c:v>
                </c:pt>
                <c:pt idx="1">
                  <c:v>73.178539999999998</c:v>
                </c:pt>
                <c:pt idx="2">
                  <c:v>73.13797000000001</c:v>
                </c:pt>
                <c:pt idx="3">
                  <c:v>73.115610000000004</c:v>
                </c:pt>
                <c:pt idx="4">
                  <c:v>73.101530000000011</c:v>
                </c:pt>
                <c:pt idx="5">
                  <c:v>73.090590000000006</c:v>
                </c:pt>
                <c:pt idx="6" formatCode="0.000">
                  <c:v>73.079260000000005</c:v>
                </c:pt>
                <c:pt idx="7" formatCode="0.000">
                  <c:v>73.070230000000009</c:v>
                </c:pt>
                <c:pt idx="8" formatCode="0.000">
                  <c:v>73.064230000000009</c:v>
                </c:pt>
                <c:pt idx="9" formatCode="0.000">
                  <c:v>73.05877000000001</c:v>
                </c:pt>
                <c:pt idx="10" formatCode="0.000">
                  <c:v>73.056229999999999</c:v>
                </c:pt>
                <c:pt idx="11" formatCode="0.000">
                  <c:v>73.055670000000006</c:v>
                </c:pt>
                <c:pt idx="12" formatCode="0.000">
                  <c:v>73.051400000000001</c:v>
                </c:pt>
                <c:pt idx="13" formatCode="0.000">
                  <c:v>73.045389999999998</c:v>
                </c:pt>
                <c:pt idx="14" formatCode="0.000">
                  <c:v>73.037820000000011</c:v>
                </c:pt>
                <c:pt idx="15" formatCode="0.000">
                  <c:v>73.033590000000004</c:v>
                </c:pt>
                <c:pt idx="16" formatCode="0.000">
                  <c:v>73.026210000000006</c:v>
                </c:pt>
                <c:pt idx="17" formatCode="0.000">
                  <c:v>73.020160000000004</c:v>
                </c:pt>
                <c:pt idx="18" formatCode="0.000">
                  <c:v>72.968730000000008</c:v>
                </c:pt>
                <c:pt idx="19" formatCode="0.000">
                  <c:v>5.1429999999996312E-2</c:v>
                </c:pt>
                <c:pt idx="20">
                  <c:v>0</c:v>
                </c:pt>
                <c:pt idx="21" formatCode="0.000">
                  <c:v>72.98075</c:v>
                </c:pt>
                <c:pt idx="22" formatCode="0.000">
                  <c:v>1.2019999999992592E-2</c:v>
                </c:pt>
                <c:pt idx="23" formatCode="0.000">
                  <c:v>72.984750000000005</c:v>
                </c:pt>
              </c:numCache>
            </c:numRef>
          </c:val>
          <c:smooth val="0"/>
        </c:ser>
        <c:ser>
          <c:idx val="6"/>
          <c:order val="8"/>
          <c:tx>
            <c:v>R49</c:v>
          </c:tx>
          <c:cat>
            <c:strRef>
              <c:f>Vajumitabel_puhas!$AM$3:$BO$3</c:f>
              <c:strCache>
                <c:ptCount val="24"/>
                <c:pt idx="0">
                  <c:v>15.10.2015</c:v>
                </c:pt>
                <c:pt idx="1">
                  <c:v>30.10.2015</c:v>
                </c:pt>
                <c:pt idx="2">
                  <c:v>16.11.2015</c:v>
                </c:pt>
                <c:pt idx="3">
                  <c:v>30.11.2015</c:v>
                </c:pt>
                <c:pt idx="4">
                  <c:v>15.12.2015</c:v>
                </c:pt>
                <c:pt idx="5">
                  <c:v>29.12.2015</c:v>
                </c:pt>
                <c:pt idx="6">
                  <c:v>15.01.2016</c:v>
                </c:pt>
                <c:pt idx="7">
                  <c:v>29.01.2016</c:v>
                </c:pt>
                <c:pt idx="8">
                  <c:v>16.02.2016</c:v>
                </c:pt>
                <c:pt idx="9">
                  <c:v>29.02.2016</c:v>
                </c:pt>
                <c:pt idx="10">
                  <c:v>15.03.2016</c:v>
                </c:pt>
                <c:pt idx="11">
                  <c:v>29.03.2016</c:v>
                </c:pt>
                <c:pt idx="12">
                  <c:v>28.04.2016</c:v>
                </c:pt>
                <c:pt idx="13">
                  <c:v>31.05.2016</c:v>
                </c:pt>
                <c:pt idx="14">
                  <c:v>30.06.2016</c:v>
                </c:pt>
                <c:pt idx="15">
                  <c:v>28.07.2016</c:v>
                </c:pt>
                <c:pt idx="16">
                  <c:v>30.08.2016</c:v>
                </c:pt>
                <c:pt idx="17">
                  <c:v>27.09.2016</c:v>
                </c:pt>
                <c:pt idx="18">
                  <c:v>04.06.2018</c:v>
                </c:pt>
                <c:pt idx="19">
                  <c:v>2018-2016</c:v>
                </c:pt>
                <c:pt idx="20">
                  <c:v>Ankurplaadi parand</c:v>
                </c:pt>
                <c:pt idx="21">
                  <c:v>14.06.2018</c:v>
                </c:pt>
                <c:pt idx="22">
                  <c:v>15.06-04.06</c:v>
                </c:pt>
                <c:pt idx="23">
                  <c:v>21.06.2018</c:v>
                </c:pt>
              </c:strCache>
            </c:strRef>
          </c:cat>
          <c:val>
            <c:numRef>
              <c:f>Vajumitabel_puhas!$AM$83:$BO$83</c:f>
              <c:numCache>
                <c:formatCode>General</c:formatCode>
                <c:ptCount val="24"/>
                <c:pt idx="0">
                  <c:v>73.228470000000002</c:v>
                </c:pt>
                <c:pt idx="1">
                  <c:v>73.151759999999996</c:v>
                </c:pt>
                <c:pt idx="2">
                  <c:v>73.110690000000005</c:v>
                </c:pt>
                <c:pt idx="3">
                  <c:v>73.089449999999999</c:v>
                </c:pt>
                <c:pt idx="4">
                  <c:v>73.075450000000004</c:v>
                </c:pt>
                <c:pt idx="5">
                  <c:v>73.065200000000004</c:v>
                </c:pt>
                <c:pt idx="6" formatCode="0.000">
                  <c:v>73.053610000000006</c:v>
                </c:pt>
                <c:pt idx="7" formatCode="0.000">
                  <c:v>73.045469999999995</c:v>
                </c:pt>
                <c:pt idx="8" formatCode="0.000">
                  <c:v>73.040419999999997</c:v>
                </c:pt>
                <c:pt idx="9" formatCode="0.000">
                  <c:v>73.035200000000003</c:v>
                </c:pt>
                <c:pt idx="10" formatCode="0.000">
                  <c:v>73.034289999999999</c:v>
                </c:pt>
                <c:pt idx="11" formatCode="0.000">
                  <c:v>73.032179999999997</c:v>
                </c:pt>
                <c:pt idx="12" formatCode="0.000">
                  <c:v>73.027779999999993</c:v>
                </c:pt>
                <c:pt idx="13" formatCode="0.000">
                  <c:v>73.019930000000002</c:v>
                </c:pt>
                <c:pt idx="14" formatCode="0.000">
                  <c:v>73.014210000000006</c:v>
                </c:pt>
                <c:pt idx="15" formatCode="0.000">
                  <c:v>73.009410000000003</c:v>
                </c:pt>
                <c:pt idx="16" formatCode="0.000">
                  <c:v>73.002290000000002</c:v>
                </c:pt>
                <c:pt idx="17" formatCode="0.000">
                  <c:v>72.99785</c:v>
                </c:pt>
                <c:pt idx="18" formatCode="0.000">
                  <c:v>72.943119999999993</c:v>
                </c:pt>
                <c:pt idx="19" formatCode="0.000">
                  <c:v>5.4730000000006385E-2</c:v>
                </c:pt>
                <c:pt idx="20">
                  <c:v>0</c:v>
                </c:pt>
                <c:pt idx="21" formatCode="0.000">
                  <c:v>72.954560000000001</c:v>
                </c:pt>
                <c:pt idx="22" formatCode="0.000">
                  <c:v>1.1440000000007444E-2</c:v>
                </c:pt>
                <c:pt idx="23" formatCode="0.000">
                  <c:v>72.95926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9579696"/>
        <c:axId val="-1839577520"/>
      </c:lineChart>
      <c:dateAx>
        <c:axId val="-1839579696"/>
        <c:scaling>
          <c:orientation val="minMax"/>
          <c:max val="981"/>
          <c:min val="251"/>
        </c:scaling>
        <c:delete val="0"/>
        <c:axPos val="b"/>
        <c:numFmt formatCode="General" sourceLinked="1"/>
        <c:majorTickMark val="out"/>
        <c:minorTickMark val="none"/>
        <c:tickLblPos val="nextTo"/>
        <c:crossAx val="-1839577520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-1839577520"/>
        <c:scaling>
          <c:orientation val="minMax"/>
          <c:max val="73.349999999999994"/>
          <c:min val="72.59999999999999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39579696"/>
        <c:crosses val="autoZero"/>
        <c:crossBetween val="between"/>
        <c:majorUnit val="5.000000000000001E-2"/>
      </c:valAx>
    </c:plotArea>
    <c:legend>
      <c:legendPos val="r"/>
      <c:layout>
        <c:manualLayout>
          <c:xMode val="edge"/>
          <c:yMode val="edge"/>
          <c:x val="0.92590342679127713"/>
          <c:y val="0.12327245552639272"/>
          <c:w val="7.0981308411214958E-2"/>
          <c:h val="0.6116204031347611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867894749981333E-2"/>
          <c:y val="4.0037424522716657E-2"/>
          <c:w val="0.90710563344253159"/>
          <c:h val="0.76621088065467358"/>
        </c:manualLayout>
      </c:layout>
      <c:lineChart>
        <c:grouping val="standard"/>
        <c:varyColors val="0"/>
        <c:ser>
          <c:idx val="0"/>
          <c:order val="0"/>
          <c:tx>
            <c:v>K41</c:v>
          </c:tx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Vajumitabel_puhas!$AM$84:$BJ$84</c:f>
              <c:numCache>
                <c:formatCode>General</c:formatCode>
                <c:ptCount val="19"/>
                <c:pt idx="0">
                  <c:v>75.994230000000002</c:v>
                </c:pt>
                <c:pt idx="1">
                  <c:v>75.908900000000003</c:v>
                </c:pt>
                <c:pt idx="2">
                  <c:v>75.862710000000007</c:v>
                </c:pt>
                <c:pt idx="3">
                  <c:v>75.83914</c:v>
                </c:pt>
                <c:pt idx="4">
                  <c:v>75.821730000000002</c:v>
                </c:pt>
                <c:pt idx="5">
                  <c:v>75.809399999999997</c:v>
                </c:pt>
                <c:pt idx="6" formatCode="0.000">
                  <c:v>75.796840000000003</c:v>
                </c:pt>
                <c:pt idx="7" formatCode="0.000">
                  <c:v>75.787760000000006</c:v>
                </c:pt>
                <c:pt idx="8" formatCode="0.000">
                  <c:v>75.780850000000001</c:v>
                </c:pt>
                <c:pt idx="9" formatCode="0.000">
                  <c:v>75.776030000000006</c:v>
                </c:pt>
                <c:pt idx="10" formatCode="0.000">
                  <c:v>75.773780000000002</c:v>
                </c:pt>
                <c:pt idx="11" formatCode="0.000">
                  <c:v>75.771429999999995</c:v>
                </c:pt>
                <c:pt idx="12" formatCode="0.000">
                  <c:v>75.766279999999995</c:v>
                </c:pt>
                <c:pt idx="13" formatCode="0.000">
                  <c:v>75.760149999999996</c:v>
                </c:pt>
                <c:pt idx="14" formatCode="0.000">
                  <c:v>75.752780000000001</c:v>
                </c:pt>
                <c:pt idx="15" formatCode="0.000">
                  <c:v>75.749390000000005</c:v>
                </c:pt>
                <c:pt idx="16" formatCode="0.000">
                  <c:v>75.742810000000006</c:v>
                </c:pt>
                <c:pt idx="17" formatCode="0.000">
                  <c:v>75.739660000000001</c:v>
                </c:pt>
                <c:pt idx="18" formatCode="0.000">
                  <c:v>75.684070000000006</c:v>
                </c:pt>
              </c:numCache>
            </c:numRef>
          </c:val>
          <c:smooth val="0"/>
        </c:ser>
        <c:ser>
          <c:idx val="1"/>
          <c:order val="1"/>
          <c:tx>
            <c:v>K42</c:v>
          </c:tx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Vajumitabel_puhas!$AM$85:$BJ$85</c:f>
              <c:numCache>
                <c:formatCode>General</c:formatCode>
                <c:ptCount val="19"/>
                <c:pt idx="0">
                  <c:v>76.297470000000004</c:v>
                </c:pt>
                <c:pt idx="1">
                  <c:v>76.21172</c:v>
                </c:pt>
                <c:pt idx="2">
                  <c:v>76.165700000000001</c:v>
                </c:pt>
                <c:pt idx="3">
                  <c:v>76.141130000000004</c:v>
                </c:pt>
                <c:pt idx="4">
                  <c:v>76.123319999999993</c:v>
                </c:pt>
                <c:pt idx="5">
                  <c:v>76.110379999999992</c:v>
                </c:pt>
                <c:pt idx="6" formatCode="0.000">
                  <c:v>76.097570000000005</c:v>
                </c:pt>
                <c:pt idx="7" formatCode="0.000">
                  <c:v>76.088480000000004</c:v>
                </c:pt>
                <c:pt idx="8" formatCode="0.000">
                  <c:v>76.081949999999992</c:v>
                </c:pt>
                <c:pt idx="9" formatCode="0.000">
                  <c:v>76.075890000000001</c:v>
                </c:pt>
                <c:pt idx="10" formatCode="0.000">
                  <c:v>76.073660000000004</c:v>
                </c:pt>
                <c:pt idx="11" formatCode="0.000">
                  <c:v>76.071379999999991</c:v>
                </c:pt>
                <c:pt idx="12" formatCode="0.000">
                  <c:v>76.065359999999998</c:v>
                </c:pt>
                <c:pt idx="13" formatCode="0.000">
                  <c:v>76.059370000000001</c:v>
                </c:pt>
                <c:pt idx="14" formatCode="0.000">
                  <c:v>76.052089999999993</c:v>
                </c:pt>
                <c:pt idx="15" formatCode="0.000">
                  <c:v>76.049109999999999</c:v>
                </c:pt>
                <c:pt idx="16" formatCode="0.000">
                  <c:v>76.042720000000003</c:v>
                </c:pt>
                <c:pt idx="17" formatCode="0.000">
                  <c:v>76.039940000000001</c:v>
                </c:pt>
                <c:pt idx="18" formatCode="0.000">
                  <c:v>75.985060000000004</c:v>
                </c:pt>
              </c:numCache>
            </c:numRef>
          </c:val>
          <c:smooth val="0"/>
        </c:ser>
        <c:ser>
          <c:idx val="2"/>
          <c:order val="2"/>
          <c:tx>
            <c:v>K43</c:v>
          </c:tx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Vajumitabel_puhas!$AM$86:$BJ$86</c:f>
              <c:numCache>
                <c:formatCode>General</c:formatCode>
                <c:ptCount val="19"/>
                <c:pt idx="0">
                  <c:v>76.002799999999993</c:v>
                </c:pt>
                <c:pt idx="1">
                  <c:v>75.922510000000003</c:v>
                </c:pt>
                <c:pt idx="2">
                  <c:v>75.877880000000005</c:v>
                </c:pt>
                <c:pt idx="3">
                  <c:v>75.855180000000004</c:v>
                </c:pt>
                <c:pt idx="4">
                  <c:v>75.838009999999997</c:v>
                </c:pt>
                <c:pt idx="5">
                  <c:v>75.825829999999996</c:v>
                </c:pt>
                <c:pt idx="6" formatCode="0.000">
                  <c:v>75.814189999999996</c:v>
                </c:pt>
                <c:pt idx="7" formatCode="0.000">
                  <c:v>75.804569999999998</c:v>
                </c:pt>
                <c:pt idx="8" formatCode="0.000">
                  <c:v>75.798140000000004</c:v>
                </c:pt>
                <c:pt idx="9" formatCode="0.000">
                  <c:v>75.793610000000001</c:v>
                </c:pt>
                <c:pt idx="10" formatCode="0.000">
                  <c:v>75.790499999999994</c:v>
                </c:pt>
                <c:pt idx="11" formatCode="0.000">
                  <c:v>75.78801</c:v>
                </c:pt>
                <c:pt idx="12" formatCode="0.000">
                  <c:v>75.782399999999996</c:v>
                </c:pt>
                <c:pt idx="13" formatCode="0.000">
                  <c:v>75.776309999999995</c:v>
                </c:pt>
                <c:pt idx="14" formatCode="0.000">
                  <c:v>75.769069999999999</c:v>
                </c:pt>
                <c:pt idx="15" formatCode="0.000">
                  <c:v>75.765600000000006</c:v>
                </c:pt>
                <c:pt idx="16" formatCode="0.000">
                  <c:v>75.758889999999994</c:v>
                </c:pt>
                <c:pt idx="17" formatCode="0.000">
                  <c:v>75.755399999999995</c:v>
                </c:pt>
                <c:pt idx="18" formatCode="0.000">
                  <c:v>75.698980000000006</c:v>
                </c:pt>
              </c:numCache>
            </c:numRef>
          </c:val>
          <c:smooth val="0"/>
        </c:ser>
        <c:ser>
          <c:idx val="3"/>
          <c:order val="3"/>
          <c:tx>
            <c:v>K44</c:v>
          </c:tx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Vajumitabel_puhas!$AM$87:$BJ$87</c:f>
              <c:numCache>
                <c:formatCode>General</c:formatCode>
                <c:ptCount val="19"/>
                <c:pt idx="0">
                  <c:v>75.780909999999992</c:v>
                </c:pt>
                <c:pt idx="1">
                  <c:v>75.704029999999989</c:v>
                </c:pt>
                <c:pt idx="2">
                  <c:v>75.662539999999993</c:v>
                </c:pt>
                <c:pt idx="3">
                  <c:v>75.639859999999999</c:v>
                </c:pt>
                <c:pt idx="4">
                  <c:v>75.624049999999997</c:v>
                </c:pt>
                <c:pt idx="5">
                  <c:v>75.613839999999996</c:v>
                </c:pt>
                <c:pt idx="6" formatCode="0.000">
                  <c:v>75.601199999999992</c:v>
                </c:pt>
                <c:pt idx="7" formatCode="0.000">
                  <c:v>75.593089999999989</c:v>
                </c:pt>
                <c:pt idx="8" formatCode="0.000">
                  <c:v>75.58744999999999</c:v>
                </c:pt>
                <c:pt idx="9" formatCode="0.000">
                  <c:v>75.582740000000001</c:v>
                </c:pt>
                <c:pt idx="10" formatCode="0.000">
                  <c:v>75.581029999999998</c:v>
                </c:pt>
                <c:pt idx="11" formatCode="0.000">
                  <c:v>75.578980000000001</c:v>
                </c:pt>
                <c:pt idx="12" formatCode="0.000">
                  <c:v>75.571529999999996</c:v>
                </c:pt>
                <c:pt idx="13" formatCode="0.000">
                  <c:v>75.567899999999995</c:v>
                </c:pt>
                <c:pt idx="14" formatCode="0.000">
                  <c:v>75.560449999999989</c:v>
                </c:pt>
                <c:pt idx="15" formatCode="0.000">
                  <c:v>75.556339999999992</c:v>
                </c:pt>
                <c:pt idx="16" formatCode="0.000">
                  <c:v>75.549209999999988</c:v>
                </c:pt>
                <c:pt idx="17" formatCode="0.000">
                  <c:v>75.545449999999988</c:v>
                </c:pt>
                <c:pt idx="18" formatCode="0.000">
                  <c:v>75.489429999999999</c:v>
                </c:pt>
              </c:numCache>
            </c:numRef>
          </c:val>
          <c:smooth val="0"/>
        </c:ser>
        <c:ser>
          <c:idx val="4"/>
          <c:order val="4"/>
          <c:tx>
            <c:v>K45</c:v>
          </c:tx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Vajumitabel_puhas!$AM$88:$BJ$88</c:f>
              <c:numCache>
                <c:formatCode>General</c:formatCode>
                <c:ptCount val="19"/>
                <c:pt idx="0">
                  <c:v>76.251099999999994</c:v>
                </c:pt>
                <c:pt idx="1">
                  <c:v>76.162629999999993</c:v>
                </c:pt>
                <c:pt idx="2">
                  <c:v>76.115639999999999</c:v>
                </c:pt>
                <c:pt idx="3">
                  <c:v>76.089979999999997</c:v>
                </c:pt>
                <c:pt idx="4">
                  <c:v>76.073080000000004</c:v>
                </c:pt>
                <c:pt idx="5">
                  <c:v>76.059870000000004</c:v>
                </c:pt>
                <c:pt idx="6" formatCode="0.000">
                  <c:v>76.049129999999991</c:v>
                </c:pt>
                <c:pt idx="7" formatCode="0.000">
                  <c:v>76.038609999999991</c:v>
                </c:pt>
                <c:pt idx="8" formatCode="0.000">
                  <c:v>76.031800000000004</c:v>
                </c:pt>
                <c:pt idx="9" formatCode="0.000">
                  <c:v>76.027630000000002</c:v>
                </c:pt>
                <c:pt idx="10" formatCode="0.000">
                  <c:v>76.023789999999991</c:v>
                </c:pt>
                <c:pt idx="11" formatCode="0.000">
                  <c:v>76.020690000000002</c:v>
                </c:pt>
                <c:pt idx="12" formatCode="0.000">
                  <c:v>76.014859999999999</c:v>
                </c:pt>
                <c:pt idx="13" formatCode="0.000">
                  <c:v>76.008679999999998</c:v>
                </c:pt>
                <c:pt idx="14" formatCode="0.000">
                  <c:v>76.001159999999999</c:v>
                </c:pt>
                <c:pt idx="15" formatCode="0.000">
                  <c:v>75.99794</c:v>
                </c:pt>
                <c:pt idx="16" formatCode="0.000">
                  <c:v>75.991659999999996</c:v>
                </c:pt>
                <c:pt idx="17" formatCode="0.000">
                  <c:v>75.988619999999997</c:v>
                </c:pt>
                <c:pt idx="18" formatCode="0.000">
                  <c:v>75.934190000000001</c:v>
                </c:pt>
              </c:numCache>
            </c:numRef>
          </c:val>
          <c:smooth val="0"/>
        </c:ser>
        <c:ser>
          <c:idx val="5"/>
          <c:order val="5"/>
          <c:tx>
            <c:v>K46</c:v>
          </c:tx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Vajumitabel_puhas!$AM$89:$BJ$89</c:f>
              <c:numCache>
                <c:formatCode>General</c:formatCode>
                <c:ptCount val="19"/>
                <c:pt idx="0">
                  <c:v>75.826589999999996</c:v>
                </c:pt>
                <c:pt idx="1">
                  <c:v>75.74633</c:v>
                </c:pt>
                <c:pt idx="2">
                  <c:v>75.702829999999992</c:v>
                </c:pt>
                <c:pt idx="3">
                  <c:v>75.680769999999995</c:v>
                </c:pt>
                <c:pt idx="4">
                  <c:v>75.666089999999997</c:v>
                </c:pt>
                <c:pt idx="5">
                  <c:v>75.654330000000002</c:v>
                </c:pt>
                <c:pt idx="6" formatCode="0.000">
                  <c:v>75.641949999999994</c:v>
                </c:pt>
                <c:pt idx="7" formatCode="0.000">
                  <c:v>75.633089999999996</c:v>
                </c:pt>
                <c:pt idx="8" formatCode="0.000">
                  <c:v>75.627489999999995</c:v>
                </c:pt>
                <c:pt idx="9" formatCode="0.000">
                  <c:v>75.622109999999992</c:v>
                </c:pt>
                <c:pt idx="10" formatCode="0.000">
                  <c:v>75.620769999999993</c:v>
                </c:pt>
                <c:pt idx="11" formatCode="0.000">
                  <c:v>75.618639999999999</c:v>
                </c:pt>
                <c:pt idx="12" formatCode="0.000">
                  <c:v>75.613939999999999</c:v>
                </c:pt>
                <c:pt idx="13" formatCode="0.000">
                  <c:v>75.60826999999999</c:v>
                </c:pt>
                <c:pt idx="14" formatCode="0.000">
                  <c:v>75.600839999999991</c:v>
                </c:pt>
                <c:pt idx="15" formatCode="0.000">
                  <c:v>75.596979999999988</c:v>
                </c:pt>
                <c:pt idx="16" formatCode="0.000">
                  <c:v>75.590329999999994</c:v>
                </c:pt>
                <c:pt idx="17" formatCode="0.000">
                  <c:v>75.586799999999997</c:v>
                </c:pt>
                <c:pt idx="18" formatCode="0.000">
                  <c:v>75.531999999999996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9576432"/>
        <c:axId val="-1839578608"/>
      </c:lineChart>
      <c:dateAx>
        <c:axId val="-1839576432"/>
        <c:scaling>
          <c:orientation val="minMax"/>
          <c:max val="43272"/>
          <c:min val="42542"/>
        </c:scaling>
        <c:delete val="0"/>
        <c:axPos val="b"/>
        <c:numFmt formatCode="m/d/yyyy" sourceLinked="1"/>
        <c:majorTickMark val="out"/>
        <c:minorTickMark val="none"/>
        <c:tickLblPos val="nextTo"/>
        <c:crossAx val="-1839578608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-1839578608"/>
        <c:scaling>
          <c:orientation val="minMax"/>
          <c:max val="76.05"/>
          <c:min val="75.4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39576432"/>
        <c:crosses val="autoZero"/>
        <c:crossBetween val="between"/>
        <c:majorUnit val="5.000000000000001E-2"/>
      </c:valAx>
    </c:plotArea>
    <c:legend>
      <c:legendPos val="r"/>
      <c:layout>
        <c:manualLayout>
          <c:xMode val="edge"/>
          <c:yMode val="edge"/>
          <c:x val="0.89573613631664328"/>
          <c:y val="0.21782264808312901"/>
          <c:w val="6.445495094245586E-2"/>
          <c:h val="0.254224953183852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16885389326336"/>
          <c:y val="5.1400554097404488E-2"/>
          <c:w val="0.86131714785651758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v>R44-K43</c:v>
          </c:tx>
          <c:cat>
            <c:numRef>
              <c:f>Vajumitabel_puhas!$D$3:$Z$3</c:f>
              <c:numCache>
                <c:formatCode>m/d/yyyy</c:formatCode>
                <c:ptCount val="23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  <c:pt idx="10">
                  <c:v>42384</c:v>
                </c:pt>
                <c:pt idx="11">
                  <c:v>42398</c:v>
                </c:pt>
                <c:pt idx="12">
                  <c:v>42416</c:v>
                </c:pt>
                <c:pt idx="13">
                  <c:v>42429</c:v>
                </c:pt>
                <c:pt idx="14">
                  <c:v>42444</c:v>
                </c:pt>
                <c:pt idx="15">
                  <c:v>42458</c:v>
                </c:pt>
                <c:pt idx="16">
                  <c:v>42488</c:v>
                </c:pt>
                <c:pt idx="17">
                  <c:v>42521</c:v>
                </c:pt>
                <c:pt idx="18">
                  <c:v>42551</c:v>
                </c:pt>
                <c:pt idx="19">
                  <c:v>42579</c:v>
                </c:pt>
                <c:pt idx="20">
                  <c:v>42612</c:v>
                </c:pt>
                <c:pt idx="21">
                  <c:v>42640</c:v>
                </c:pt>
                <c:pt idx="22">
                  <c:v>43255</c:v>
                </c:pt>
              </c:numCache>
            </c:numRef>
          </c:cat>
          <c:val>
            <c:numRef>
              <c:f>Vajumitabel_puhas!$D$95:$Z$95</c:f>
              <c:numCache>
                <c:formatCode>0.0000</c:formatCode>
                <c:ptCount val="23"/>
                <c:pt idx="0">
                  <c:v>0</c:v>
                </c:pt>
                <c:pt idx="1">
                  <c:v>7.8799999999858983E-3</c:v>
                </c:pt>
                <c:pt idx="2">
                  <c:v>7.9499999999939064E-3</c:v>
                </c:pt>
                <c:pt idx="3">
                  <c:v>9.289999999992915E-3</c:v>
                </c:pt>
                <c:pt idx="4">
                  <c:v>7.050000000006662E-3</c:v>
                </c:pt>
                <c:pt idx="5">
                  <c:v>8.4799999999916054E-3</c:v>
                </c:pt>
                <c:pt idx="6">
                  <c:v>9.2399999999912552E-3</c:v>
                </c:pt>
                <c:pt idx="7">
                  <c:v>8.6799999999840338E-3</c:v>
                </c:pt>
                <c:pt idx="8">
                  <c:v>8.8099999999968759E-3</c:v>
                </c:pt>
                <c:pt idx="9">
                  <c:v>9.0000000000003411E-3</c:v>
                </c:pt>
                <c:pt idx="10">
                  <c:v>8.4799999999916054E-3</c:v>
                </c:pt>
                <c:pt idx="11">
                  <c:v>9.289999999992915E-3</c:v>
                </c:pt>
                <c:pt idx="12">
                  <c:v>9.7599999999857801E-3</c:v>
                </c:pt>
                <c:pt idx="13">
                  <c:v>1.013999999999271E-2</c:v>
                </c:pt>
                <c:pt idx="14">
                  <c:v>9.2199999999991178E-3</c:v>
                </c:pt>
                <c:pt idx="15">
                  <c:v>9.3399999999945749E-3</c:v>
                </c:pt>
                <c:pt idx="16">
                  <c:v>9.770000000003165E-3</c:v>
                </c:pt>
                <c:pt idx="17">
                  <c:v>9.6800000000030195E-3</c:v>
                </c:pt>
                <c:pt idx="18">
                  <c:v>9.7399999999936426E-3</c:v>
                </c:pt>
                <c:pt idx="19">
                  <c:v>9.8699999999922738E-3</c:v>
                </c:pt>
                <c:pt idx="20">
                  <c:v>9.9299999999971078E-3</c:v>
                </c:pt>
                <c:pt idx="21">
                  <c:v>1.039000000000101E-2</c:v>
                </c:pt>
                <c:pt idx="22">
                  <c:v>1.0969999999986157E-2</c:v>
                </c:pt>
              </c:numCache>
            </c:numRef>
          </c:val>
          <c:smooth val="0"/>
        </c:ser>
        <c:ser>
          <c:idx val="1"/>
          <c:order val="1"/>
          <c:tx>
            <c:v>R45-K42</c:v>
          </c:tx>
          <c:cat>
            <c:numRef>
              <c:f>Vajumitabel_puhas!$D$3:$Z$3</c:f>
              <c:numCache>
                <c:formatCode>m/d/yyyy</c:formatCode>
                <c:ptCount val="23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  <c:pt idx="10">
                  <c:v>42384</c:v>
                </c:pt>
                <c:pt idx="11">
                  <c:v>42398</c:v>
                </c:pt>
                <c:pt idx="12">
                  <c:v>42416</c:v>
                </c:pt>
                <c:pt idx="13">
                  <c:v>42429</c:v>
                </c:pt>
                <c:pt idx="14">
                  <c:v>42444</c:v>
                </c:pt>
                <c:pt idx="15">
                  <c:v>42458</c:v>
                </c:pt>
                <c:pt idx="16">
                  <c:v>42488</c:v>
                </c:pt>
                <c:pt idx="17">
                  <c:v>42521</c:v>
                </c:pt>
                <c:pt idx="18">
                  <c:v>42551</c:v>
                </c:pt>
                <c:pt idx="19">
                  <c:v>42579</c:v>
                </c:pt>
                <c:pt idx="20">
                  <c:v>42612</c:v>
                </c:pt>
                <c:pt idx="21">
                  <c:v>42640</c:v>
                </c:pt>
                <c:pt idx="22">
                  <c:v>43255</c:v>
                </c:pt>
              </c:numCache>
            </c:numRef>
          </c:cat>
          <c:val>
            <c:numRef>
              <c:f>Vajumitabel_puhas!$D$96:$Z$96</c:f>
              <c:numCache>
                <c:formatCode>0.0000</c:formatCode>
                <c:ptCount val="23"/>
                <c:pt idx="0">
                  <c:v>0</c:v>
                </c:pt>
                <c:pt idx="1">
                  <c:v>2.3699999999990951E-3</c:v>
                </c:pt>
                <c:pt idx="2">
                  <c:v>4.7500000000013642E-3</c:v>
                </c:pt>
                <c:pt idx="3">
                  <c:v>1.9500000000078899E-3</c:v>
                </c:pt>
                <c:pt idx="4">
                  <c:v>4.2899999999974625E-3</c:v>
                </c:pt>
                <c:pt idx="5">
                  <c:v>5.1100000000019463E-3</c:v>
                </c:pt>
                <c:pt idx="6">
                  <c:v>5.0200000000018008E-3</c:v>
                </c:pt>
                <c:pt idx="7">
                  <c:v>5.4299999999898318E-3</c:v>
                </c:pt>
                <c:pt idx="8">
                  <c:v>5.6399999999996453E-3</c:v>
                </c:pt>
                <c:pt idx="9">
                  <c:v>6.1500000000052069E-3</c:v>
                </c:pt>
                <c:pt idx="10">
                  <c:v>6.1199999999956844E-3</c:v>
                </c:pt>
                <c:pt idx="11">
                  <c:v>5.7499999999919282E-3</c:v>
                </c:pt>
                <c:pt idx="12">
                  <c:v>7.1700000000021191E-3</c:v>
                </c:pt>
                <c:pt idx="13">
                  <c:v>1.2149999999991223E-2</c:v>
                </c:pt>
                <c:pt idx="14">
                  <c:v>5.6900000000013051E-3</c:v>
                </c:pt>
                <c:pt idx="15">
                  <c:v>5.98000000000809E-3</c:v>
                </c:pt>
                <c:pt idx="16">
                  <c:v>6.0399999999987131E-3</c:v>
                </c:pt>
                <c:pt idx="17">
                  <c:v>6.4899999999994407E-3</c:v>
                </c:pt>
                <c:pt idx="18">
                  <c:v>6.4899999999994407E-3</c:v>
                </c:pt>
                <c:pt idx="19">
                  <c:v>6.4699999999930924E-3</c:v>
                </c:pt>
                <c:pt idx="20">
                  <c:v>6.5400000000011005E-3</c:v>
                </c:pt>
                <c:pt idx="21">
                  <c:v>6.3399999999944612E-3</c:v>
                </c:pt>
                <c:pt idx="22">
                  <c:v>7.1499999999957708E-3</c:v>
                </c:pt>
              </c:numCache>
            </c:numRef>
          </c:val>
          <c:smooth val="0"/>
        </c:ser>
        <c:ser>
          <c:idx val="2"/>
          <c:order val="2"/>
          <c:tx>
            <c:v>R46-K41</c:v>
          </c:tx>
          <c:cat>
            <c:numRef>
              <c:f>Vajumitabel_puhas!$D$3:$Z$3</c:f>
              <c:numCache>
                <c:formatCode>m/d/yyyy</c:formatCode>
                <c:ptCount val="23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  <c:pt idx="10">
                  <c:v>42384</c:v>
                </c:pt>
                <c:pt idx="11">
                  <c:v>42398</c:v>
                </c:pt>
                <c:pt idx="12">
                  <c:v>42416</c:v>
                </c:pt>
                <c:pt idx="13">
                  <c:v>42429</c:v>
                </c:pt>
                <c:pt idx="14">
                  <c:v>42444</c:v>
                </c:pt>
                <c:pt idx="15">
                  <c:v>42458</c:v>
                </c:pt>
                <c:pt idx="16">
                  <c:v>42488</c:v>
                </c:pt>
                <c:pt idx="17">
                  <c:v>42521</c:v>
                </c:pt>
                <c:pt idx="18">
                  <c:v>42551</c:v>
                </c:pt>
                <c:pt idx="19">
                  <c:v>42579</c:v>
                </c:pt>
                <c:pt idx="20">
                  <c:v>42612</c:v>
                </c:pt>
                <c:pt idx="21">
                  <c:v>42640</c:v>
                </c:pt>
                <c:pt idx="22">
                  <c:v>43255</c:v>
                </c:pt>
              </c:numCache>
            </c:numRef>
          </c:cat>
          <c:val>
            <c:numRef>
              <c:f>Vajumitabel_puhas!$D$97:$Z$97</c:f>
              <c:numCache>
                <c:formatCode>0.0000</c:formatCode>
                <c:ptCount val="23"/>
                <c:pt idx="0">
                  <c:v>0</c:v>
                </c:pt>
                <c:pt idx="1">
                  <c:v>5.2799999999848524E-3</c:v>
                </c:pt>
                <c:pt idx="2">
                  <c:v>6.8399999999968486E-3</c:v>
                </c:pt>
                <c:pt idx="3">
                  <c:v>4.7199999999918418E-3</c:v>
                </c:pt>
                <c:pt idx="4">
                  <c:v>7.7299999999951297E-3</c:v>
                </c:pt>
                <c:pt idx="5">
                  <c:v>5.139999999983047E-3</c:v>
                </c:pt>
                <c:pt idx="6">
                  <c:v>5.7599999999808915E-3</c:v>
                </c:pt>
                <c:pt idx="7">
                  <c:v>5.4499999999961801E-3</c:v>
                </c:pt>
                <c:pt idx="8">
                  <c:v>5.7099999999934425E-3</c:v>
                </c:pt>
                <c:pt idx="9">
                  <c:v>5.7399999999887541E-3</c:v>
                </c:pt>
                <c:pt idx="10">
                  <c:v>5.4199999999866577E-3</c:v>
                </c:pt>
                <c:pt idx="11">
                  <c:v>5.5699999999916372E-3</c:v>
                </c:pt>
                <c:pt idx="12">
                  <c:v>6.5899999999885495E-3</c:v>
                </c:pt>
                <c:pt idx="13">
                  <c:v>8.039999999979841E-3</c:v>
                </c:pt>
                <c:pt idx="14">
                  <c:v>5.909999999985871E-3</c:v>
                </c:pt>
                <c:pt idx="15">
                  <c:v>6.1699999999973443E-3</c:v>
                </c:pt>
                <c:pt idx="16">
                  <c:v>6.0699999999940246E-3</c:v>
                </c:pt>
                <c:pt idx="17">
                  <c:v>6.3199999999881129E-3</c:v>
                </c:pt>
                <c:pt idx="18">
                  <c:v>6.5399999999868896E-3</c:v>
                </c:pt>
                <c:pt idx="19">
                  <c:v>6.329999999991287E-3</c:v>
                </c:pt>
                <c:pt idx="20">
                  <c:v>6.5199999999805414E-3</c:v>
                </c:pt>
                <c:pt idx="21">
                  <c:v>6.3499999999834245E-3</c:v>
                </c:pt>
                <c:pt idx="22">
                  <c:v>6.5599999999790271E-3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9581328"/>
        <c:axId val="-1839575888"/>
      </c:lineChart>
      <c:dateAx>
        <c:axId val="-1839581328"/>
        <c:scaling>
          <c:orientation val="minMax"/>
          <c:max val="43255"/>
          <c:min val="42281"/>
        </c:scaling>
        <c:delete val="0"/>
        <c:axPos val="b"/>
        <c:numFmt formatCode="m/d/yyyy" sourceLinked="1"/>
        <c:majorTickMark val="out"/>
        <c:minorTickMark val="none"/>
        <c:tickLblPos val="nextTo"/>
        <c:crossAx val="-1839575888"/>
        <c:crosses val="autoZero"/>
        <c:auto val="1"/>
        <c:lblOffset val="100"/>
        <c:baseTimeUnit val="days"/>
      </c:dateAx>
      <c:valAx>
        <c:axId val="-1839575888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-1839581328"/>
        <c:crosses val="autoZero"/>
        <c:crossBetween val="between"/>
        <c:majorUnit val="2.0000000000000052E-3"/>
      </c:valAx>
    </c:plotArea>
    <c:legend>
      <c:legendPos val="r"/>
      <c:layout>
        <c:manualLayout>
          <c:xMode val="edge"/>
          <c:yMode val="edge"/>
          <c:x val="0.81191661802683579"/>
          <c:y val="0.44949371774177826"/>
          <c:w val="0.17768066491688517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14569405239425E-2"/>
          <c:y val="5.1400554097404488E-2"/>
          <c:w val="0.91880276492771384"/>
          <c:h val="0.7473186420029545"/>
        </c:manualLayout>
      </c:layout>
      <c:lineChart>
        <c:grouping val="standard"/>
        <c:varyColors val="0"/>
        <c:ser>
          <c:idx val="0"/>
          <c:order val="0"/>
          <c:tx>
            <c:v>R51</c:v>
          </c:tx>
          <c:cat>
            <c:strRef>
              <c:f>Vajumitabel_puhas!$AM$3:$BO$3</c:f>
              <c:strCache>
                <c:ptCount val="24"/>
                <c:pt idx="0">
                  <c:v>15.10.2015</c:v>
                </c:pt>
                <c:pt idx="1">
                  <c:v>30.10.2015</c:v>
                </c:pt>
                <c:pt idx="2">
                  <c:v>16.11.2015</c:v>
                </c:pt>
                <c:pt idx="3">
                  <c:v>30.11.2015</c:v>
                </c:pt>
                <c:pt idx="4">
                  <c:v>15.12.2015</c:v>
                </c:pt>
                <c:pt idx="5">
                  <c:v>29.12.2015</c:v>
                </c:pt>
                <c:pt idx="6">
                  <c:v>15.01.2016</c:v>
                </c:pt>
                <c:pt idx="7">
                  <c:v>29.01.2016</c:v>
                </c:pt>
                <c:pt idx="8">
                  <c:v>16.02.2016</c:v>
                </c:pt>
                <c:pt idx="9">
                  <c:v>29.02.2016</c:v>
                </c:pt>
                <c:pt idx="10">
                  <c:v>15.03.2016</c:v>
                </c:pt>
                <c:pt idx="11">
                  <c:v>29.03.2016</c:v>
                </c:pt>
                <c:pt idx="12">
                  <c:v>28.04.2016</c:v>
                </c:pt>
                <c:pt idx="13">
                  <c:v>31.05.2016</c:v>
                </c:pt>
                <c:pt idx="14">
                  <c:v>30.06.2016</c:v>
                </c:pt>
                <c:pt idx="15">
                  <c:v>28.07.2016</c:v>
                </c:pt>
                <c:pt idx="16">
                  <c:v>30.08.2016</c:v>
                </c:pt>
                <c:pt idx="17">
                  <c:v>27.09.2016</c:v>
                </c:pt>
                <c:pt idx="18">
                  <c:v>04.06.2018</c:v>
                </c:pt>
                <c:pt idx="19">
                  <c:v>2018-2016</c:v>
                </c:pt>
                <c:pt idx="20">
                  <c:v>Ankurplaadi parand</c:v>
                </c:pt>
                <c:pt idx="21">
                  <c:v>14.06.2018</c:v>
                </c:pt>
                <c:pt idx="22">
                  <c:v>15.06-04.06</c:v>
                </c:pt>
                <c:pt idx="23">
                  <c:v>21.06.2018</c:v>
                </c:pt>
              </c:strCache>
            </c:strRef>
          </c:cat>
          <c:val>
            <c:numRef>
              <c:f>Vajumitabel_puhas!$AM$100:$BO$100</c:f>
              <c:numCache>
                <c:formatCode>General</c:formatCode>
                <c:ptCount val="24"/>
                <c:pt idx="0">
                  <c:v>73.180999999999983</c:v>
                </c:pt>
                <c:pt idx="1">
                  <c:v>73.099129999999988</c:v>
                </c:pt>
                <c:pt idx="2">
                  <c:v>73.057079999999985</c:v>
                </c:pt>
                <c:pt idx="3">
                  <c:v>73.035409999999985</c:v>
                </c:pt>
                <c:pt idx="4">
                  <c:v>73.020359999999982</c:v>
                </c:pt>
                <c:pt idx="5">
                  <c:v>73.010539999999992</c:v>
                </c:pt>
                <c:pt idx="6" formatCode="0.000">
                  <c:v>72.997319999999988</c:v>
                </c:pt>
                <c:pt idx="7" formatCode="0.000">
                  <c:v>72.989619999999988</c:v>
                </c:pt>
                <c:pt idx="8" formatCode="0.000">
                  <c:v>72.981869999999986</c:v>
                </c:pt>
                <c:pt idx="9" formatCode="0.000">
                  <c:v>72.978159999999988</c:v>
                </c:pt>
                <c:pt idx="10" formatCode="0.000">
                  <c:v>72.976729999999989</c:v>
                </c:pt>
                <c:pt idx="11" formatCode="0.000">
                  <c:v>72.974649999999983</c:v>
                </c:pt>
                <c:pt idx="12" formatCode="0.000">
                  <c:v>72.970019999999991</c:v>
                </c:pt>
                <c:pt idx="13" formatCode="0.000">
                  <c:v>72.96253999999999</c:v>
                </c:pt>
                <c:pt idx="14" formatCode="0.000">
                  <c:v>72.955409999999986</c:v>
                </c:pt>
                <c:pt idx="15" formatCode="0.000">
                  <c:v>72.94986999999999</c:v>
                </c:pt>
                <c:pt idx="16" formatCode="0.000">
                  <c:v>72.943359999999984</c:v>
                </c:pt>
                <c:pt idx="17" formatCode="0.000">
                  <c:v>72.939039999999991</c:v>
                </c:pt>
                <c:pt idx="18" formatCode="0.000">
                  <c:v>72.88624999999999</c:v>
                </c:pt>
                <c:pt idx="19" formatCode="0.000">
                  <c:v>5.2790000000001669E-2</c:v>
                </c:pt>
                <c:pt idx="20">
                  <c:v>0</c:v>
                </c:pt>
                <c:pt idx="21" formatCode="0.000">
                  <c:v>72.893529999999984</c:v>
                </c:pt>
                <c:pt idx="22" formatCode="0.000">
                  <c:v>7.2799999999944021E-3</c:v>
                </c:pt>
                <c:pt idx="23" formatCode="0.000">
                  <c:v>72.900009999999995</c:v>
                </c:pt>
              </c:numCache>
            </c:numRef>
          </c:val>
          <c:smooth val="0"/>
        </c:ser>
        <c:ser>
          <c:idx val="1"/>
          <c:order val="1"/>
          <c:tx>
            <c:v>R52</c:v>
          </c:tx>
          <c:cat>
            <c:strRef>
              <c:f>Vajumitabel_puhas!$AM$3:$BO$3</c:f>
              <c:strCache>
                <c:ptCount val="24"/>
                <c:pt idx="0">
                  <c:v>15.10.2015</c:v>
                </c:pt>
                <c:pt idx="1">
                  <c:v>30.10.2015</c:v>
                </c:pt>
                <c:pt idx="2">
                  <c:v>16.11.2015</c:v>
                </c:pt>
                <c:pt idx="3">
                  <c:v>30.11.2015</c:v>
                </c:pt>
                <c:pt idx="4">
                  <c:v>15.12.2015</c:v>
                </c:pt>
                <c:pt idx="5">
                  <c:v>29.12.2015</c:v>
                </c:pt>
                <c:pt idx="6">
                  <c:v>15.01.2016</c:v>
                </c:pt>
                <c:pt idx="7">
                  <c:v>29.01.2016</c:v>
                </c:pt>
                <c:pt idx="8">
                  <c:v>16.02.2016</c:v>
                </c:pt>
                <c:pt idx="9">
                  <c:v>29.02.2016</c:v>
                </c:pt>
                <c:pt idx="10">
                  <c:v>15.03.2016</c:v>
                </c:pt>
                <c:pt idx="11">
                  <c:v>29.03.2016</c:v>
                </c:pt>
                <c:pt idx="12">
                  <c:v>28.04.2016</c:v>
                </c:pt>
                <c:pt idx="13">
                  <c:v>31.05.2016</c:v>
                </c:pt>
                <c:pt idx="14">
                  <c:v>30.06.2016</c:v>
                </c:pt>
                <c:pt idx="15">
                  <c:v>28.07.2016</c:v>
                </c:pt>
                <c:pt idx="16">
                  <c:v>30.08.2016</c:v>
                </c:pt>
                <c:pt idx="17">
                  <c:v>27.09.2016</c:v>
                </c:pt>
                <c:pt idx="18">
                  <c:v>04.06.2018</c:v>
                </c:pt>
                <c:pt idx="19">
                  <c:v>2018-2016</c:v>
                </c:pt>
                <c:pt idx="20">
                  <c:v>Ankurplaadi parand</c:v>
                </c:pt>
                <c:pt idx="21">
                  <c:v>14.06.2018</c:v>
                </c:pt>
                <c:pt idx="22">
                  <c:v>15.06-04.06</c:v>
                </c:pt>
                <c:pt idx="23">
                  <c:v>21.06.2018</c:v>
                </c:pt>
              </c:strCache>
            </c:strRef>
          </c:cat>
          <c:val>
            <c:numRef>
              <c:f>Vajumitabel_puhas!$AM$101:$BO$101</c:f>
              <c:numCache>
                <c:formatCode>General</c:formatCode>
                <c:ptCount val="24"/>
                <c:pt idx="0">
                  <c:v>73.012460000000019</c:v>
                </c:pt>
                <c:pt idx="1">
                  <c:v>72.923110000000008</c:v>
                </c:pt>
                <c:pt idx="2">
                  <c:v>72.881090000000015</c:v>
                </c:pt>
                <c:pt idx="3">
                  <c:v>72.860010000000017</c:v>
                </c:pt>
                <c:pt idx="4">
                  <c:v>72.845690000000019</c:v>
                </c:pt>
                <c:pt idx="5">
                  <c:v>72.835470000000015</c:v>
                </c:pt>
                <c:pt idx="6" formatCode="0.000">
                  <c:v>72.822900000000018</c:v>
                </c:pt>
                <c:pt idx="7" formatCode="0.000">
                  <c:v>72.813910000000021</c:v>
                </c:pt>
                <c:pt idx="8" formatCode="0.000">
                  <c:v>72.808500000000009</c:v>
                </c:pt>
                <c:pt idx="9" formatCode="0.000">
                  <c:v>72.802060000000012</c:v>
                </c:pt>
                <c:pt idx="10" formatCode="0.000">
                  <c:v>72.80061000000002</c:v>
                </c:pt>
                <c:pt idx="11" formatCode="0.000">
                  <c:v>72.798800000000014</c:v>
                </c:pt>
                <c:pt idx="12" formatCode="0.000">
                  <c:v>72.794560000000018</c:v>
                </c:pt>
                <c:pt idx="13" formatCode="0.000">
                  <c:v>72.78794000000002</c:v>
                </c:pt>
                <c:pt idx="14" formatCode="0.000">
                  <c:v>72.780180000000016</c:v>
                </c:pt>
                <c:pt idx="15" formatCode="0.000">
                  <c:v>72.775030000000015</c:v>
                </c:pt>
                <c:pt idx="16" formatCode="0.000">
                  <c:v>72.769230000000022</c:v>
                </c:pt>
                <c:pt idx="17" formatCode="0.000">
                  <c:v>72.764100000000013</c:v>
                </c:pt>
                <c:pt idx="18" formatCode="0.000">
                  <c:v>72.713300000000018</c:v>
                </c:pt>
                <c:pt idx="19" formatCode="0.000">
                  <c:v>5.0799999999995293E-2</c:v>
                </c:pt>
                <c:pt idx="20">
                  <c:v>0</c:v>
                </c:pt>
                <c:pt idx="21" formatCode="0.000">
                  <c:v>72.72835000000002</c:v>
                </c:pt>
                <c:pt idx="22" formatCode="0.000">
                  <c:v>1.5050000000002228E-2</c:v>
                </c:pt>
                <c:pt idx="23" formatCode="0.000">
                  <c:v>72.734360000000009</c:v>
                </c:pt>
              </c:numCache>
            </c:numRef>
          </c:val>
          <c:smooth val="0"/>
        </c:ser>
        <c:ser>
          <c:idx val="2"/>
          <c:order val="2"/>
          <c:tx>
            <c:v>R53</c:v>
          </c:tx>
          <c:cat>
            <c:strRef>
              <c:f>Vajumitabel_puhas!$AM$3:$BO$3</c:f>
              <c:strCache>
                <c:ptCount val="24"/>
                <c:pt idx="0">
                  <c:v>15.10.2015</c:v>
                </c:pt>
                <c:pt idx="1">
                  <c:v>30.10.2015</c:v>
                </c:pt>
                <c:pt idx="2">
                  <c:v>16.11.2015</c:v>
                </c:pt>
                <c:pt idx="3">
                  <c:v>30.11.2015</c:v>
                </c:pt>
                <c:pt idx="4">
                  <c:v>15.12.2015</c:v>
                </c:pt>
                <c:pt idx="5">
                  <c:v>29.12.2015</c:v>
                </c:pt>
                <c:pt idx="6">
                  <c:v>15.01.2016</c:v>
                </c:pt>
                <c:pt idx="7">
                  <c:v>29.01.2016</c:v>
                </c:pt>
                <c:pt idx="8">
                  <c:v>16.02.2016</c:v>
                </c:pt>
                <c:pt idx="9">
                  <c:v>29.02.2016</c:v>
                </c:pt>
                <c:pt idx="10">
                  <c:v>15.03.2016</c:v>
                </c:pt>
                <c:pt idx="11">
                  <c:v>29.03.2016</c:v>
                </c:pt>
                <c:pt idx="12">
                  <c:v>28.04.2016</c:v>
                </c:pt>
                <c:pt idx="13">
                  <c:v>31.05.2016</c:v>
                </c:pt>
                <c:pt idx="14">
                  <c:v>30.06.2016</c:v>
                </c:pt>
                <c:pt idx="15">
                  <c:v>28.07.2016</c:v>
                </c:pt>
                <c:pt idx="16">
                  <c:v>30.08.2016</c:v>
                </c:pt>
                <c:pt idx="17">
                  <c:v>27.09.2016</c:v>
                </c:pt>
                <c:pt idx="18">
                  <c:v>04.06.2018</c:v>
                </c:pt>
                <c:pt idx="19">
                  <c:v>2018-2016</c:v>
                </c:pt>
                <c:pt idx="20">
                  <c:v>Ankurplaadi parand</c:v>
                </c:pt>
                <c:pt idx="21">
                  <c:v>14.06.2018</c:v>
                </c:pt>
                <c:pt idx="22">
                  <c:v>15.06-04.06</c:v>
                </c:pt>
                <c:pt idx="23">
                  <c:v>21.06.2018</c:v>
                </c:pt>
              </c:strCache>
            </c:strRef>
          </c:cat>
          <c:val>
            <c:numRef>
              <c:f>Vajumitabel_puhas!$AM$102:$BO$102</c:f>
              <c:numCache>
                <c:formatCode>General</c:formatCode>
                <c:ptCount val="24"/>
                <c:pt idx="0">
                  <c:v>72.938450000000003</c:v>
                </c:pt>
                <c:pt idx="1">
                  <c:v>72.858080000000001</c:v>
                </c:pt>
                <c:pt idx="2">
                  <c:v>72.817229999999995</c:v>
                </c:pt>
                <c:pt idx="3">
                  <c:v>72.797240000000002</c:v>
                </c:pt>
                <c:pt idx="4">
                  <c:v>72.785870000000003</c:v>
                </c:pt>
                <c:pt idx="5">
                  <c:v>72.776859999999999</c:v>
                </c:pt>
                <c:pt idx="6" formatCode="0.000">
                  <c:v>72.764759999999995</c:v>
                </c:pt>
                <c:pt idx="7" formatCode="0.000">
                  <c:v>72.756489999999999</c:v>
                </c:pt>
                <c:pt idx="8" formatCode="0.000">
                  <c:v>72.752020000000002</c:v>
                </c:pt>
                <c:pt idx="9" formatCode="0.000">
                  <c:v>72.745090000000005</c:v>
                </c:pt>
                <c:pt idx="10" formatCode="0.000">
                  <c:v>72.744290000000007</c:v>
                </c:pt>
                <c:pt idx="11" formatCode="0.000">
                  <c:v>72.741460000000004</c:v>
                </c:pt>
                <c:pt idx="12" formatCode="0.000">
                  <c:v>72.738200000000006</c:v>
                </c:pt>
                <c:pt idx="13" formatCode="0.000">
                  <c:v>72.732489999999999</c:v>
                </c:pt>
                <c:pt idx="14" formatCode="0.000">
                  <c:v>72.725059999999999</c:v>
                </c:pt>
                <c:pt idx="15" formatCode="0.000">
                  <c:v>72.720330000000004</c:v>
                </c:pt>
                <c:pt idx="16" formatCode="0.000">
                  <c:v>72.714479999999995</c:v>
                </c:pt>
                <c:pt idx="17" formatCode="0.000">
                  <c:v>72.710329999999999</c:v>
                </c:pt>
                <c:pt idx="18" formatCode="0.000">
                  <c:v>72.663290000000003</c:v>
                </c:pt>
                <c:pt idx="19" formatCode="0.000">
                  <c:v>4.703999999999553E-2</c:v>
                </c:pt>
                <c:pt idx="20">
                  <c:v>0</c:v>
                </c:pt>
                <c:pt idx="21" formatCode="0.000">
                  <c:v>72.685329999999993</c:v>
                </c:pt>
                <c:pt idx="22" formatCode="0.000">
                  <c:v>2.2039999999989845E-2</c:v>
                </c:pt>
                <c:pt idx="23" formatCode="0.000">
                  <c:v>72.691130000000001</c:v>
                </c:pt>
              </c:numCache>
            </c:numRef>
          </c:val>
          <c:smooth val="0"/>
        </c:ser>
        <c:ser>
          <c:idx val="3"/>
          <c:order val="3"/>
          <c:tx>
            <c:v>R54</c:v>
          </c:tx>
          <c:cat>
            <c:strRef>
              <c:f>Vajumitabel_puhas!$AM$3:$BO$3</c:f>
              <c:strCache>
                <c:ptCount val="24"/>
                <c:pt idx="0">
                  <c:v>15.10.2015</c:v>
                </c:pt>
                <c:pt idx="1">
                  <c:v>30.10.2015</c:v>
                </c:pt>
                <c:pt idx="2">
                  <c:v>16.11.2015</c:v>
                </c:pt>
                <c:pt idx="3">
                  <c:v>30.11.2015</c:v>
                </c:pt>
                <c:pt idx="4">
                  <c:v>15.12.2015</c:v>
                </c:pt>
                <c:pt idx="5">
                  <c:v>29.12.2015</c:v>
                </c:pt>
                <c:pt idx="6">
                  <c:v>15.01.2016</c:v>
                </c:pt>
                <c:pt idx="7">
                  <c:v>29.01.2016</c:v>
                </c:pt>
                <c:pt idx="8">
                  <c:v>16.02.2016</c:v>
                </c:pt>
                <c:pt idx="9">
                  <c:v>29.02.2016</c:v>
                </c:pt>
                <c:pt idx="10">
                  <c:v>15.03.2016</c:v>
                </c:pt>
                <c:pt idx="11">
                  <c:v>29.03.2016</c:v>
                </c:pt>
                <c:pt idx="12">
                  <c:v>28.04.2016</c:v>
                </c:pt>
                <c:pt idx="13">
                  <c:v>31.05.2016</c:v>
                </c:pt>
                <c:pt idx="14">
                  <c:v>30.06.2016</c:v>
                </c:pt>
                <c:pt idx="15">
                  <c:v>28.07.2016</c:v>
                </c:pt>
                <c:pt idx="16">
                  <c:v>30.08.2016</c:v>
                </c:pt>
                <c:pt idx="17">
                  <c:v>27.09.2016</c:v>
                </c:pt>
                <c:pt idx="18">
                  <c:v>04.06.2018</c:v>
                </c:pt>
                <c:pt idx="19">
                  <c:v>2018-2016</c:v>
                </c:pt>
                <c:pt idx="20">
                  <c:v>Ankurplaadi parand</c:v>
                </c:pt>
                <c:pt idx="21">
                  <c:v>14.06.2018</c:v>
                </c:pt>
                <c:pt idx="22">
                  <c:v>15.06-04.06</c:v>
                </c:pt>
                <c:pt idx="23">
                  <c:v>21.06.2018</c:v>
                </c:pt>
              </c:strCache>
            </c:strRef>
          </c:cat>
          <c:val>
            <c:numRef>
              <c:f>Vajumitabel_puhas!$AM$103:$BO$103</c:f>
              <c:numCache>
                <c:formatCode>General</c:formatCode>
                <c:ptCount val="24"/>
                <c:pt idx="0">
                  <c:v>73.223299999999995</c:v>
                </c:pt>
                <c:pt idx="1">
                  <c:v>73.133979999999994</c:v>
                </c:pt>
                <c:pt idx="2">
                  <c:v>73.089919999999992</c:v>
                </c:pt>
                <c:pt idx="3">
                  <c:v>73.068079999999995</c:v>
                </c:pt>
                <c:pt idx="4">
                  <c:v>73.05319999999999</c:v>
                </c:pt>
                <c:pt idx="5">
                  <c:v>73.043069999999986</c:v>
                </c:pt>
                <c:pt idx="6" formatCode="0.000">
                  <c:v>73.030289999999994</c:v>
                </c:pt>
                <c:pt idx="7" formatCode="0.000">
                  <c:v>73.021779999999993</c:v>
                </c:pt>
                <c:pt idx="8" formatCode="0.000">
                  <c:v>73.016029999999986</c:v>
                </c:pt>
                <c:pt idx="9" formatCode="0.000">
                  <c:v>73.009389999999996</c:v>
                </c:pt>
                <c:pt idx="10" formatCode="0.000">
                  <c:v>73.007799999999989</c:v>
                </c:pt>
                <c:pt idx="11" formatCode="0.000">
                  <c:v>73.004929999999987</c:v>
                </c:pt>
                <c:pt idx="12" formatCode="0.000">
                  <c:v>73.000259999999997</c:v>
                </c:pt>
                <c:pt idx="13" formatCode="0.000">
                  <c:v>72.994069999999994</c:v>
                </c:pt>
                <c:pt idx="14" formatCode="0.000">
                  <c:v>72.986069999999998</c:v>
                </c:pt>
                <c:pt idx="15" formatCode="0.000">
                  <c:v>72.982559999999992</c:v>
                </c:pt>
                <c:pt idx="16" formatCode="0.000">
                  <c:v>72.976669999999984</c:v>
                </c:pt>
                <c:pt idx="17" formatCode="0.000">
                  <c:v>72.973669999999984</c:v>
                </c:pt>
                <c:pt idx="18" formatCode="0.000">
                  <c:v>72.926909999999992</c:v>
                </c:pt>
                <c:pt idx="19" formatCode="0.000">
                  <c:v>4.6759999999991919E-2</c:v>
                </c:pt>
                <c:pt idx="20" formatCode="0.000">
                  <c:v>0.39417000000000257</c:v>
                </c:pt>
                <c:pt idx="21" formatCode="0.000">
                  <c:v>72.931419999999989</c:v>
                </c:pt>
                <c:pt idx="22" formatCode="0.000">
                  <c:v>4.5099999999962392E-3</c:v>
                </c:pt>
                <c:pt idx="23" formatCode="0.000">
                  <c:v>72.936539999999994</c:v>
                </c:pt>
              </c:numCache>
            </c:numRef>
          </c:val>
          <c:smooth val="0"/>
        </c:ser>
        <c:ser>
          <c:idx val="4"/>
          <c:order val="4"/>
          <c:tx>
            <c:v>R55</c:v>
          </c:tx>
          <c:cat>
            <c:strRef>
              <c:f>Vajumitabel_puhas!$AM$3:$BO$3</c:f>
              <c:strCache>
                <c:ptCount val="24"/>
                <c:pt idx="0">
                  <c:v>15.10.2015</c:v>
                </c:pt>
                <c:pt idx="1">
                  <c:v>30.10.2015</c:v>
                </c:pt>
                <c:pt idx="2">
                  <c:v>16.11.2015</c:v>
                </c:pt>
                <c:pt idx="3">
                  <c:v>30.11.2015</c:v>
                </c:pt>
                <c:pt idx="4">
                  <c:v>15.12.2015</c:v>
                </c:pt>
                <c:pt idx="5">
                  <c:v>29.12.2015</c:v>
                </c:pt>
                <c:pt idx="6">
                  <c:v>15.01.2016</c:v>
                </c:pt>
                <c:pt idx="7">
                  <c:v>29.01.2016</c:v>
                </c:pt>
                <c:pt idx="8">
                  <c:v>16.02.2016</c:v>
                </c:pt>
                <c:pt idx="9">
                  <c:v>29.02.2016</c:v>
                </c:pt>
                <c:pt idx="10">
                  <c:v>15.03.2016</c:v>
                </c:pt>
                <c:pt idx="11">
                  <c:v>29.03.2016</c:v>
                </c:pt>
                <c:pt idx="12">
                  <c:v>28.04.2016</c:v>
                </c:pt>
                <c:pt idx="13">
                  <c:v>31.05.2016</c:v>
                </c:pt>
                <c:pt idx="14">
                  <c:v>30.06.2016</c:v>
                </c:pt>
                <c:pt idx="15">
                  <c:v>28.07.2016</c:v>
                </c:pt>
                <c:pt idx="16">
                  <c:v>30.08.2016</c:v>
                </c:pt>
                <c:pt idx="17">
                  <c:v>27.09.2016</c:v>
                </c:pt>
                <c:pt idx="18">
                  <c:v>04.06.2018</c:v>
                </c:pt>
                <c:pt idx="19">
                  <c:v>2018-2016</c:v>
                </c:pt>
                <c:pt idx="20">
                  <c:v>Ankurplaadi parand</c:v>
                </c:pt>
                <c:pt idx="21">
                  <c:v>14.06.2018</c:v>
                </c:pt>
                <c:pt idx="22">
                  <c:v>15.06-04.06</c:v>
                </c:pt>
                <c:pt idx="23">
                  <c:v>21.06.2018</c:v>
                </c:pt>
              </c:strCache>
            </c:strRef>
          </c:cat>
          <c:val>
            <c:numRef>
              <c:f>Vajumitabel_puhas!$AM$104:$BO$104</c:f>
              <c:numCache>
                <c:formatCode>General</c:formatCode>
                <c:ptCount val="24"/>
                <c:pt idx="0">
                  <c:v>73.19641</c:v>
                </c:pt>
                <c:pt idx="1">
                  <c:v>73.101820000000004</c:v>
                </c:pt>
                <c:pt idx="2">
                  <c:v>73.054379999999995</c:v>
                </c:pt>
                <c:pt idx="3">
                  <c:v>73.030839999999998</c:v>
                </c:pt>
                <c:pt idx="4">
                  <c:v>73.014420000000001</c:v>
                </c:pt>
                <c:pt idx="5">
                  <c:v>73.003010000000003</c:v>
                </c:pt>
                <c:pt idx="6" formatCode="0.000">
                  <c:v>72.989989999999992</c:v>
                </c:pt>
                <c:pt idx="7" formatCode="0.000">
                  <c:v>72.981030000000004</c:v>
                </c:pt>
                <c:pt idx="8" formatCode="0.000">
                  <c:v>72.974589999999992</c:v>
                </c:pt>
                <c:pt idx="9" formatCode="0.000">
                  <c:v>72.96799</c:v>
                </c:pt>
                <c:pt idx="10" formatCode="0.000">
                  <c:v>72.964619999999996</c:v>
                </c:pt>
                <c:pt idx="11" formatCode="0.000">
                  <c:v>72.962879999999998</c:v>
                </c:pt>
                <c:pt idx="12" formatCode="0.000">
                  <c:v>72.95711</c:v>
                </c:pt>
                <c:pt idx="13" formatCode="0.000">
                  <c:v>72.950050000000005</c:v>
                </c:pt>
                <c:pt idx="14" formatCode="0.000">
                  <c:v>72.942689999999999</c:v>
                </c:pt>
                <c:pt idx="15" formatCode="0.000">
                  <c:v>72.93956</c:v>
                </c:pt>
                <c:pt idx="16" formatCode="0.000">
                  <c:v>72.933689999999999</c:v>
                </c:pt>
                <c:pt idx="17" formatCode="0.000">
                  <c:v>72.931039999999996</c:v>
                </c:pt>
                <c:pt idx="18" formatCode="0.000">
                  <c:v>72.882899999999992</c:v>
                </c:pt>
                <c:pt idx="19" formatCode="0.000">
                  <c:v>4.8140000000003624E-2</c:v>
                </c:pt>
                <c:pt idx="20">
                  <c:v>0</c:v>
                </c:pt>
                <c:pt idx="21" formatCode="0.000">
                  <c:v>72.887379999999993</c:v>
                </c:pt>
                <c:pt idx="22" formatCode="0.000">
                  <c:v>4.4800000000009277E-3</c:v>
                </c:pt>
                <c:pt idx="23" formatCode="0.000">
                  <c:v>72.891599999999997</c:v>
                </c:pt>
              </c:numCache>
            </c:numRef>
          </c:val>
          <c:smooth val="0"/>
        </c:ser>
        <c:ser>
          <c:idx val="5"/>
          <c:order val="5"/>
          <c:tx>
            <c:v>R56</c:v>
          </c:tx>
          <c:cat>
            <c:strRef>
              <c:f>Vajumitabel_puhas!$AM$3:$BO$3</c:f>
              <c:strCache>
                <c:ptCount val="24"/>
                <c:pt idx="0">
                  <c:v>15.10.2015</c:v>
                </c:pt>
                <c:pt idx="1">
                  <c:v>30.10.2015</c:v>
                </c:pt>
                <c:pt idx="2">
                  <c:v>16.11.2015</c:v>
                </c:pt>
                <c:pt idx="3">
                  <c:v>30.11.2015</c:v>
                </c:pt>
                <c:pt idx="4">
                  <c:v>15.12.2015</c:v>
                </c:pt>
                <c:pt idx="5">
                  <c:v>29.12.2015</c:v>
                </c:pt>
                <c:pt idx="6">
                  <c:v>15.01.2016</c:v>
                </c:pt>
                <c:pt idx="7">
                  <c:v>29.01.2016</c:v>
                </c:pt>
                <c:pt idx="8">
                  <c:v>16.02.2016</c:v>
                </c:pt>
                <c:pt idx="9">
                  <c:v>29.02.2016</c:v>
                </c:pt>
                <c:pt idx="10">
                  <c:v>15.03.2016</c:v>
                </c:pt>
                <c:pt idx="11">
                  <c:v>29.03.2016</c:v>
                </c:pt>
                <c:pt idx="12">
                  <c:v>28.04.2016</c:v>
                </c:pt>
                <c:pt idx="13">
                  <c:v>31.05.2016</c:v>
                </c:pt>
                <c:pt idx="14">
                  <c:v>30.06.2016</c:v>
                </c:pt>
                <c:pt idx="15">
                  <c:v>28.07.2016</c:v>
                </c:pt>
                <c:pt idx="16">
                  <c:v>30.08.2016</c:v>
                </c:pt>
                <c:pt idx="17">
                  <c:v>27.09.2016</c:v>
                </c:pt>
                <c:pt idx="18">
                  <c:v>04.06.2018</c:v>
                </c:pt>
                <c:pt idx="19">
                  <c:v>2018-2016</c:v>
                </c:pt>
                <c:pt idx="20">
                  <c:v>Ankurplaadi parand</c:v>
                </c:pt>
                <c:pt idx="21">
                  <c:v>14.06.2018</c:v>
                </c:pt>
                <c:pt idx="22">
                  <c:v>15.06-04.06</c:v>
                </c:pt>
                <c:pt idx="23">
                  <c:v>21.06.2018</c:v>
                </c:pt>
              </c:strCache>
            </c:strRef>
          </c:cat>
          <c:val>
            <c:numRef>
              <c:f>Vajumitabel_puhas!$AM$106:$BO$106</c:f>
              <c:numCache>
                <c:formatCode>General</c:formatCode>
                <c:ptCount val="24"/>
                <c:pt idx="0">
                  <c:v>73.091130000000007</c:v>
                </c:pt>
                <c:pt idx="1">
                  <c:v>72.997910000000005</c:v>
                </c:pt>
                <c:pt idx="2">
                  <c:v>72.950410000000005</c:v>
                </c:pt>
                <c:pt idx="3">
                  <c:v>72.926110000000008</c:v>
                </c:pt>
                <c:pt idx="4">
                  <c:v>72.909090000000006</c:v>
                </c:pt>
                <c:pt idx="5">
                  <c:v>72.897780000000012</c:v>
                </c:pt>
                <c:pt idx="6" formatCode="0.000">
                  <c:v>72.883840000000006</c:v>
                </c:pt>
                <c:pt idx="7" formatCode="0.000">
                  <c:v>72.874840000000006</c:v>
                </c:pt>
                <c:pt idx="8" formatCode="0.000">
                  <c:v>72.868189999999998</c:v>
                </c:pt>
                <c:pt idx="9" formatCode="0.000">
                  <c:v>72.860889999999998</c:v>
                </c:pt>
                <c:pt idx="10" formatCode="0.000">
                  <c:v>72.858220000000003</c:v>
                </c:pt>
                <c:pt idx="11" formatCode="0.000">
                  <c:v>72.856140000000011</c:v>
                </c:pt>
                <c:pt idx="12" formatCode="0.000">
                  <c:v>72.850620000000006</c:v>
                </c:pt>
                <c:pt idx="13" formatCode="0.000">
                  <c:v>72.84357</c:v>
                </c:pt>
                <c:pt idx="14" formatCode="0.000">
                  <c:v>72.835490000000007</c:v>
                </c:pt>
                <c:pt idx="15" formatCode="0.000">
                  <c:v>72.832010000000011</c:v>
                </c:pt>
                <c:pt idx="16" formatCode="0.000">
                  <c:v>72.825180000000003</c:v>
                </c:pt>
                <c:pt idx="17" formatCode="0.000">
                  <c:v>72.821830000000006</c:v>
                </c:pt>
                <c:pt idx="18" formatCode="0.000">
                  <c:v>72.771020000000007</c:v>
                </c:pt>
                <c:pt idx="19" formatCode="0.000">
                  <c:v>5.0809999999998468E-2</c:v>
                </c:pt>
                <c:pt idx="20" formatCode="0.000">
                  <c:v>0.39785999999999433</c:v>
                </c:pt>
                <c:pt idx="21" formatCode="0.000">
                  <c:v>72.77637</c:v>
                </c:pt>
                <c:pt idx="22" formatCode="0.000">
                  <c:v>5.3499999999928605E-3</c:v>
                </c:pt>
                <c:pt idx="23" formatCode="0.000">
                  <c:v>72.78058</c:v>
                </c:pt>
              </c:numCache>
            </c:numRef>
          </c:val>
          <c:smooth val="0"/>
        </c:ser>
        <c:ser>
          <c:idx val="6"/>
          <c:order val="6"/>
          <c:tx>
            <c:v>R57</c:v>
          </c:tx>
          <c:cat>
            <c:strRef>
              <c:f>Vajumitabel_puhas!$AM$3:$BO$3</c:f>
              <c:strCache>
                <c:ptCount val="24"/>
                <c:pt idx="0">
                  <c:v>15.10.2015</c:v>
                </c:pt>
                <c:pt idx="1">
                  <c:v>30.10.2015</c:v>
                </c:pt>
                <c:pt idx="2">
                  <c:v>16.11.2015</c:v>
                </c:pt>
                <c:pt idx="3">
                  <c:v>30.11.2015</c:v>
                </c:pt>
                <c:pt idx="4">
                  <c:v>15.12.2015</c:v>
                </c:pt>
                <c:pt idx="5">
                  <c:v>29.12.2015</c:v>
                </c:pt>
                <c:pt idx="6">
                  <c:v>15.01.2016</c:v>
                </c:pt>
                <c:pt idx="7">
                  <c:v>29.01.2016</c:v>
                </c:pt>
                <c:pt idx="8">
                  <c:v>16.02.2016</c:v>
                </c:pt>
                <c:pt idx="9">
                  <c:v>29.02.2016</c:v>
                </c:pt>
                <c:pt idx="10">
                  <c:v>15.03.2016</c:v>
                </c:pt>
                <c:pt idx="11">
                  <c:v>29.03.2016</c:v>
                </c:pt>
                <c:pt idx="12">
                  <c:v>28.04.2016</c:v>
                </c:pt>
                <c:pt idx="13">
                  <c:v>31.05.2016</c:v>
                </c:pt>
                <c:pt idx="14">
                  <c:v>30.06.2016</c:v>
                </c:pt>
                <c:pt idx="15">
                  <c:v>28.07.2016</c:v>
                </c:pt>
                <c:pt idx="16">
                  <c:v>30.08.2016</c:v>
                </c:pt>
                <c:pt idx="17">
                  <c:v>27.09.2016</c:v>
                </c:pt>
                <c:pt idx="18">
                  <c:v>04.06.2018</c:v>
                </c:pt>
                <c:pt idx="19">
                  <c:v>2018-2016</c:v>
                </c:pt>
                <c:pt idx="20">
                  <c:v>Ankurplaadi parand</c:v>
                </c:pt>
                <c:pt idx="21">
                  <c:v>14.06.2018</c:v>
                </c:pt>
                <c:pt idx="22">
                  <c:v>15.06-04.06</c:v>
                </c:pt>
                <c:pt idx="23">
                  <c:v>21.06.2018</c:v>
                </c:pt>
              </c:strCache>
            </c:strRef>
          </c:cat>
          <c:val>
            <c:numRef>
              <c:f>Vajumitabel_puhas!$AM$107:$BO$107</c:f>
              <c:numCache>
                <c:formatCode>General</c:formatCode>
                <c:ptCount val="24"/>
                <c:pt idx="0">
                  <c:v>73.09508000000001</c:v>
                </c:pt>
                <c:pt idx="1">
                  <c:v>73.008650000000017</c:v>
                </c:pt>
                <c:pt idx="2">
                  <c:v>72.962900000000019</c:v>
                </c:pt>
                <c:pt idx="3">
                  <c:v>72.940370000000016</c:v>
                </c:pt>
                <c:pt idx="4">
                  <c:v>72.92437000000001</c:v>
                </c:pt>
                <c:pt idx="5">
                  <c:v>72.913090000000011</c:v>
                </c:pt>
                <c:pt idx="6" formatCode="0.000">
                  <c:v>72.900390000000016</c:v>
                </c:pt>
                <c:pt idx="7" formatCode="0.000">
                  <c:v>72.891860000000008</c:v>
                </c:pt>
                <c:pt idx="8" formatCode="0.000">
                  <c:v>72.885810000000006</c:v>
                </c:pt>
                <c:pt idx="9" formatCode="0.000">
                  <c:v>72.879310000000018</c:v>
                </c:pt>
                <c:pt idx="10" formatCode="0.000">
                  <c:v>72.877740000000017</c:v>
                </c:pt>
                <c:pt idx="11" formatCode="0.000">
                  <c:v>72.873360000000005</c:v>
                </c:pt>
                <c:pt idx="12" formatCode="0.000">
                  <c:v>72.870060000000009</c:v>
                </c:pt>
                <c:pt idx="13" formatCode="0.000">
                  <c:v>72.863100000000017</c:v>
                </c:pt>
                <c:pt idx="14" formatCode="0.000">
                  <c:v>72.854730000000018</c:v>
                </c:pt>
                <c:pt idx="15" formatCode="0.000">
                  <c:v>72.849520000000012</c:v>
                </c:pt>
                <c:pt idx="16" formatCode="0.000">
                  <c:v>72.842220000000012</c:v>
                </c:pt>
                <c:pt idx="17" formatCode="0.000">
                  <c:v>72.838110000000015</c:v>
                </c:pt>
                <c:pt idx="18" formatCode="0.000">
                  <c:v>72.785480000000007</c:v>
                </c:pt>
                <c:pt idx="19" formatCode="0.000">
                  <c:v>5.2630000000007726E-2</c:v>
                </c:pt>
                <c:pt idx="20">
                  <c:v>0</c:v>
                </c:pt>
                <c:pt idx="21" formatCode="0.000">
                  <c:v>72.796850000000006</c:v>
                </c:pt>
                <c:pt idx="22" formatCode="0.000">
                  <c:v>1.1369999999999436E-2</c:v>
                </c:pt>
                <c:pt idx="23" formatCode="0.000">
                  <c:v>72.801280000000006</c:v>
                </c:pt>
              </c:numCache>
            </c:numRef>
          </c:val>
          <c:smooth val="0"/>
        </c:ser>
        <c:ser>
          <c:idx val="7"/>
          <c:order val="7"/>
          <c:tx>
            <c:v>R58</c:v>
          </c:tx>
          <c:cat>
            <c:strRef>
              <c:f>Vajumitabel_puhas!$AM$3:$BO$3</c:f>
              <c:strCache>
                <c:ptCount val="24"/>
                <c:pt idx="0">
                  <c:v>15.10.2015</c:v>
                </c:pt>
                <c:pt idx="1">
                  <c:v>30.10.2015</c:v>
                </c:pt>
                <c:pt idx="2">
                  <c:v>16.11.2015</c:v>
                </c:pt>
                <c:pt idx="3">
                  <c:v>30.11.2015</c:v>
                </c:pt>
                <c:pt idx="4">
                  <c:v>15.12.2015</c:v>
                </c:pt>
                <c:pt idx="5">
                  <c:v>29.12.2015</c:v>
                </c:pt>
                <c:pt idx="6">
                  <c:v>15.01.2016</c:v>
                </c:pt>
                <c:pt idx="7">
                  <c:v>29.01.2016</c:v>
                </c:pt>
                <c:pt idx="8">
                  <c:v>16.02.2016</c:v>
                </c:pt>
                <c:pt idx="9">
                  <c:v>29.02.2016</c:v>
                </c:pt>
                <c:pt idx="10">
                  <c:v>15.03.2016</c:v>
                </c:pt>
                <c:pt idx="11">
                  <c:v>29.03.2016</c:v>
                </c:pt>
                <c:pt idx="12">
                  <c:v>28.04.2016</c:v>
                </c:pt>
                <c:pt idx="13">
                  <c:v>31.05.2016</c:v>
                </c:pt>
                <c:pt idx="14">
                  <c:v>30.06.2016</c:v>
                </c:pt>
                <c:pt idx="15">
                  <c:v>28.07.2016</c:v>
                </c:pt>
                <c:pt idx="16">
                  <c:v>30.08.2016</c:v>
                </c:pt>
                <c:pt idx="17">
                  <c:v>27.09.2016</c:v>
                </c:pt>
                <c:pt idx="18">
                  <c:v>04.06.2018</c:v>
                </c:pt>
                <c:pt idx="19">
                  <c:v>2018-2016</c:v>
                </c:pt>
                <c:pt idx="20">
                  <c:v>Ankurplaadi parand</c:v>
                </c:pt>
                <c:pt idx="21">
                  <c:v>14.06.2018</c:v>
                </c:pt>
                <c:pt idx="22">
                  <c:v>15.06-04.06</c:v>
                </c:pt>
                <c:pt idx="23">
                  <c:v>21.06.2018</c:v>
                </c:pt>
              </c:strCache>
            </c:strRef>
          </c:cat>
          <c:val>
            <c:numRef>
              <c:f>Vajumitabel_puhas!$AM$108:$BO$108</c:f>
              <c:numCache>
                <c:formatCode>General</c:formatCode>
                <c:ptCount val="24"/>
                <c:pt idx="0">
                  <c:v>72.935339999999997</c:v>
                </c:pt>
                <c:pt idx="1">
                  <c:v>72.86739</c:v>
                </c:pt>
                <c:pt idx="2">
                  <c:v>72.832080000000005</c:v>
                </c:pt>
                <c:pt idx="3">
                  <c:v>72.813060000000007</c:v>
                </c:pt>
                <c:pt idx="4">
                  <c:v>72.799220000000005</c:v>
                </c:pt>
                <c:pt idx="5">
                  <c:v>72.790999999999997</c:v>
                </c:pt>
                <c:pt idx="6" formatCode="0.000">
                  <c:v>72.780850000000001</c:v>
                </c:pt>
                <c:pt idx="7" formatCode="0.000">
                  <c:v>72.773229999999998</c:v>
                </c:pt>
                <c:pt idx="8" formatCode="0.000">
                  <c:v>72.767160000000004</c:v>
                </c:pt>
                <c:pt idx="9" formatCode="0.000">
                  <c:v>72.761989999999997</c:v>
                </c:pt>
                <c:pt idx="10" formatCode="0.000">
                  <c:v>72.761369999999999</c:v>
                </c:pt>
                <c:pt idx="11" formatCode="0.000">
                  <c:v>72.760800000000003</c:v>
                </c:pt>
                <c:pt idx="12" formatCode="0.000">
                  <c:v>72.755589999999998</c:v>
                </c:pt>
                <c:pt idx="13" formatCode="0.000">
                  <c:v>72.749920000000003</c:v>
                </c:pt>
                <c:pt idx="14" formatCode="0.000">
                  <c:v>72.742500000000007</c:v>
                </c:pt>
                <c:pt idx="15" formatCode="0.000">
                  <c:v>72.738500000000002</c:v>
                </c:pt>
                <c:pt idx="16" formatCode="0.000">
                  <c:v>72.729740000000007</c:v>
                </c:pt>
                <c:pt idx="17" formatCode="0.000">
                  <c:v>72.724599999999995</c:v>
                </c:pt>
                <c:pt idx="18" formatCode="0.000">
                  <c:v>72.674980000000005</c:v>
                </c:pt>
                <c:pt idx="19" formatCode="0.000">
                  <c:v>4.9619999999990227E-2</c:v>
                </c:pt>
                <c:pt idx="20">
                  <c:v>0</c:v>
                </c:pt>
                <c:pt idx="21" formatCode="0.000">
                  <c:v>72.680419999999998</c:v>
                </c:pt>
                <c:pt idx="22" formatCode="0.000">
                  <c:v>5.439999999993006E-3</c:v>
                </c:pt>
                <c:pt idx="23" formatCode="0.000">
                  <c:v>72.684889999999996</c:v>
                </c:pt>
              </c:numCache>
            </c:numRef>
          </c:val>
          <c:smooth val="0"/>
        </c:ser>
        <c:ser>
          <c:idx val="8"/>
          <c:order val="8"/>
          <c:tx>
            <c:v>R59</c:v>
          </c:tx>
          <c:cat>
            <c:strRef>
              <c:f>Vajumitabel_puhas!$AM$3:$BO$3</c:f>
              <c:strCache>
                <c:ptCount val="24"/>
                <c:pt idx="0">
                  <c:v>15.10.2015</c:v>
                </c:pt>
                <c:pt idx="1">
                  <c:v>30.10.2015</c:v>
                </c:pt>
                <c:pt idx="2">
                  <c:v>16.11.2015</c:v>
                </c:pt>
                <c:pt idx="3">
                  <c:v>30.11.2015</c:v>
                </c:pt>
                <c:pt idx="4">
                  <c:v>15.12.2015</c:v>
                </c:pt>
                <c:pt idx="5">
                  <c:v>29.12.2015</c:v>
                </c:pt>
                <c:pt idx="6">
                  <c:v>15.01.2016</c:v>
                </c:pt>
                <c:pt idx="7">
                  <c:v>29.01.2016</c:v>
                </c:pt>
                <c:pt idx="8">
                  <c:v>16.02.2016</c:v>
                </c:pt>
                <c:pt idx="9">
                  <c:v>29.02.2016</c:v>
                </c:pt>
                <c:pt idx="10">
                  <c:v>15.03.2016</c:v>
                </c:pt>
                <c:pt idx="11">
                  <c:v>29.03.2016</c:v>
                </c:pt>
                <c:pt idx="12">
                  <c:v>28.04.2016</c:v>
                </c:pt>
                <c:pt idx="13">
                  <c:v>31.05.2016</c:v>
                </c:pt>
                <c:pt idx="14">
                  <c:v>30.06.2016</c:v>
                </c:pt>
                <c:pt idx="15">
                  <c:v>28.07.2016</c:v>
                </c:pt>
                <c:pt idx="16">
                  <c:v>30.08.2016</c:v>
                </c:pt>
                <c:pt idx="17">
                  <c:v>27.09.2016</c:v>
                </c:pt>
                <c:pt idx="18">
                  <c:v>04.06.2018</c:v>
                </c:pt>
                <c:pt idx="19">
                  <c:v>2018-2016</c:v>
                </c:pt>
                <c:pt idx="20">
                  <c:v>Ankurplaadi parand</c:v>
                </c:pt>
                <c:pt idx="21">
                  <c:v>14.06.2018</c:v>
                </c:pt>
                <c:pt idx="22">
                  <c:v>15.06-04.06</c:v>
                </c:pt>
                <c:pt idx="23">
                  <c:v>21.06.2018</c:v>
                </c:pt>
              </c:strCache>
            </c:strRef>
          </c:cat>
          <c:val>
            <c:numRef>
              <c:f>Vajumitabel_puhas!$AM$109:$BO$109</c:f>
              <c:numCache>
                <c:formatCode>General</c:formatCode>
                <c:ptCount val="24"/>
                <c:pt idx="0">
                  <c:v>73.156009999999995</c:v>
                </c:pt>
                <c:pt idx="1">
                  <c:v>73.089159999999993</c:v>
                </c:pt>
                <c:pt idx="2">
                  <c:v>73.057180000000002</c:v>
                </c:pt>
                <c:pt idx="3">
                  <c:v>73.040639999999996</c:v>
                </c:pt>
                <c:pt idx="4">
                  <c:v>73.028970000000001</c:v>
                </c:pt>
                <c:pt idx="5">
                  <c:v>73.022329999999997</c:v>
                </c:pt>
                <c:pt idx="6" formatCode="0.000">
                  <c:v>73.012129999999999</c:v>
                </c:pt>
                <c:pt idx="7" formatCode="0.000">
                  <c:v>73.005700000000004</c:v>
                </c:pt>
                <c:pt idx="8" formatCode="0.000">
                  <c:v>73.001769999999993</c:v>
                </c:pt>
                <c:pt idx="9" formatCode="0.000">
                  <c:v>72.995270000000005</c:v>
                </c:pt>
                <c:pt idx="10" formatCode="0.000">
                  <c:v>72.994559999999993</c:v>
                </c:pt>
                <c:pt idx="11" formatCode="0.000">
                  <c:v>72.99427</c:v>
                </c:pt>
                <c:pt idx="12" formatCode="0.000">
                  <c:v>72.990819999999999</c:v>
                </c:pt>
                <c:pt idx="13" formatCode="0.000">
                  <c:v>72.984700000000004</c:v>
                </c:pt>
                <c:pt idx="14" formatCode="0.000">
                  <c:v>72.978020000000001</c:v>
                </c:pt>
                <c:pt idx="15" formatCode="0.000">
                  <c:v>72.973519999999994</c:v>
                </c:pt>
                <c:pt idx="16" formatCode="0.000">
                  <c:v>72.966809999999995</c:v>
                </c:pt>
                <c:pt idx="17" formatCode="0.000">
                  <c:v>72.962829999999997</c:v>
                </c:pt>
                <c:pt idx="18" formatCode="0.000">
                  <c:v>72.918000000000006</c:v>
                </c:pt>
                <c:pt idx="19" formatCode="0.000">
                  <c:v>4.4829999999990378E-2</c:v>
                </c:pt>
                <c:pt idx="20">
                  <c:v>0</c:v>
                </c:pt>
                <c:pt idx="21" formatCode="0.000">
                  <c:v>72.928690000000003</c:v>
                </c:pt>
                <c:pt idx="22" formatCode="0.000">
                  <c:v>1.0689999999996758E-2</c:v>
                </c:pt>
                <c:pt idx="23" formatCode="0.000">
                  <c:v>72.935280000000006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9578064"/>
        <c:axId val="-1839576976"/>
      </c:lineChart>
      <c:dateAx>
        <c:axId val="-1839578064"/>
        <c:scaling>
          <c:orientation val="minMax"/>
          <c:max val="981"/>
          <c:min val="251"/>
        </c:scaling>
        <c:delete val="0"/>
        <c:axPos val="b"/>
        <c:numFmt formatCode="General" sourceLinked="1"/>
        <c:majorTickMark val="out"/>
        <c:minorTickMark val="none"/>
        <c:tickLblPos val="nextTo"/>
        <c:crossAx val="-1839576976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-1839576976"/>
        <c:scaling>
          <c:orientation val="minMax"/>
          <c:max val="73"/>
          <c:min val="72.64999999999999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39578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828551091506282"/>
          <c:y val="0.29511651570761316"/>
          <c:w val="0.26941035990074597"/>
          <c:h val="0.1591893566586768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75974357200743E-2"/>
          <c:y val="4.0643765046627263E-2"/>
          <c:w val="0.91659667705403669"/>
          <c:h val="0.78097443341665662"/>
        </c:manualLayout>
      </c:layout>
      <c:lineChart>
        <c:grouping val="standard"/>
        <c:varyColors val="0"/>
        <c:ser>
          <c:idx val="0"/>
          <c:order val="0"/>
          <c:tx>
            <c:v>K51</c:v>
          </c:tx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Vajumitabel_puhas!$AM$110:$BJ$110</c:f>
              <c:numCache>
                <c:formatCode>General</c:formatCode>
                <c:ptCount val="19"/>
                <c:pt idx="0">
                  <c:v>75.744680000000002</c:v>
                </c:pt>
                <c:pt idx="1">
                  <c:v>75.65634</c:v>
                </c:pt>
                <c:pt idx="2">
                  <c:v>75.613659999999996</c:v>
                </c:pt>
                <c:pt idx="3">
                  <c:v>75.593419999999995</c:v>
                </c:pt>
                <c:pt idx="4">
                  <c:v>75.579530000000005</c:v>
                </c:pt>
                <c:pt idx="5">
                  <c:v>75.569640000000007</c:v>
                </c:pt>
                <c:pt idx="6" formatCode="0.000">
                  <c:v>75.556899999999999</c:v>
                </c:pt>
                <c:pt idx="7" formatCode="0.000">
                  <c:v>75.548050000000003</c:v>
                </c:pt>
                <c:pt idx="8" formatCode="0.000">
                  <c:v>75.543059999999997</c:v>
                </c:pt>
                <c:pt idx="9" formatCode="0.000">
                  <c:v>75.536810000000003</c:v>
                </c:pt>
                <c:pt idx="10" formatCode="0.000">
                  <c:v>75.535110000000003</c:v>
                </c:pt>
                <c:pt idx="11" formatCode="0.000">
                  <c:v>75.533190000000005</c:v>
                </c:pt>
                <c:pt idx="12" formatCode="0.000">
                  <c:v>75.528480000000002</c:v>
                </c:pt>
                <c:pt idx="13" formatCode="0.000">
                  <c:v>75.522940000000006</c:v>
                </c:pt>
                <c:pt idx="14" formatCode="0.000">
                  <c:v>75.514949999999999</c:v>
                </c:pt>
                <c:pt idx="15" formatCode="0.000">
                  <c:v>75.510320000000007</c:v>
                </c:pt>
                <c:pt idx="16" formatCode="0.000">
                  <c:v>75.504239999999996</c:v>
                </c:pt>
                <c:pt idx="17" formatCode="0.000">
                  <c:v>75.500550000000004</c:v>
                </c:pt>
                <c:pt idx="18" formatCode="0.000">
                  <c:v>75.450890000000001</c:v>
                </c:pt>
              </c:numCache>
            </c:numRef>
          </c:val>
          <c:smooth val="0"/>
        </c:ser>
        <c:ser>
          <c:idx val="1"/>
          <c:order val="1"/>
          <c:tx>
            <c:v>K52</c:v>
          </c:tx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Vajumitabel_puhas!$AM$111:$BJ$111</c:f>
              <c:numCache>
                <c:formatCode>General</c:formatCode>
                <c:ptCount val="19"/>
                <c:pt idx="0">
                  <c:v>76.240090000000009</c:v>
                </c:pt>
                <c:pt idx="1">
                  <c:v>76.146930000000012</c:v>
                </c:pt>
                <c:pt idx="2">
                  <c:v>76.100970000000004</c:v>
                </c:pt>
                <c:pt idx="3">
                  <c:v>76.077650000000006</c:v>
                </c:pt>
                <c:pt idx="4">
                  <c:v>76.061300000000003</c:v>
                </c:pt>
                <c:pt idx="5">
                  <c:v>76.049490000000006</c:v>
                </c:pt>
                <c:pt idx="6" formatCode="0.000">
                  <c:v>76.036270000000002</c:v>
                </c:pt>
                <c:pt idx="7" formatCode="0.000">
                  <c:v>76.027440000000013</c:v>
                </c:pt>
                <c:pt idx="8" formatCode="0.000">
                  <c:v>76.021550000000005</c:v>
                </c:pt>
                <c:pt idx="9" formatCode="0.000">
                  <c:v>76.015240000000006</c:v>
                </c:pt>
                <c:pt idx="10" formatCode="0.000">
                  <c:v>76.012380000000007</c:v>
                </c:pt>
                <c:pt idx="11" formatCode="0.000">
                  <c:v>76.010560000000012</c:v>
                </c:pt>
                <c:pt idx="12" formatCode="0.000">
                  <c:v>76.004670000000004</c:v>
                </c:pt>
                <c:pt idx="13" formatCode="0.000">
                  <c:v>75.999290000000002</c:v>
                </c:pt>
                <c:pt idx="14" formatCode="0.000">
                  <c:v>75.991380000000007</c:v>
                </c:pt>
                <c:pt idx="15" formatCode="0.000">
                  <c:v>75.988140000000001</c:v>
                </c:pt>
                <c:pt idx="16" formatCode="0.000">
                  <c:v>75.98190000000001</c:v>
                </c:pt>
                <c:pt idx="17" formatCode="0.000">
                  <c:v>75.979670000000013</c:v>
                </c:pt>
                <c:pt idx="18" formatCode="0.000">
                  <c:v>75.931380000000004</c:v>
                </c:pt>
              </c:numCache>
            </c:numRef>
          </c:val>
          <c:smooth val="0"/>
        </c:ser>
        <c:ser>
          <c:idx val="2"/>
          <c:order val="2"/>
          <c:tx>
            <c:v>K53</c:v>
          </c:tx>
          <c:spPr>
            <a:ln w="15875"/>
          </c:spPr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Vajumitabel_puhas!$AM$112:$BJ$112</c:f>
              <c:numCache>
                <c:formatCode>General</c:formatCode>
                <c:ptCount val="19"/>
                <c:pt idx="0">
                  <c:v>75.749020000000002</c:v>
                </c:pt>
                <c:pt idx="1">
                  <c:v>75.663679999999999</c:v>
                </c:pt>
                <c:pt idx="2">
                  <c:v>75.620109999999997</c:v>
                </c:pt>
                <c:pt idx="3">
                  <c:v>75.597430000000003</c:v>
                </c:pt>
                <c:pt idx="4">
                  <c:v>75.581360000000004</c:v>
                </c:pt>
                <c:pt idx="5">
                  <c:v>75.570499999999996</c:v>
                </c:pt>
                <c:pt idx="6" formatCode="0.000">
                  <c:v>75.558360000000008</c:v>
                </c:pt>
                <c:pt idx="7" formatCode="0.000">
                  <c:v>75.549769999999995</c:v>
                </c:pt>
                <c:pt idx="8" formatCode="0.000">
                  <c:v>75.543760000000006</c:v>
                </c:pt>
                <c:pt idx="9" formatCode="0.000">
                  <c:v>75.537909999999997</c:v>
                </c:pt>
                <c:pt idx="10" formatCode="0.000">
                  <c:v>75.535899999999998</c:v>
                </c:pt>
                <c:pt idx="11" formatCode="0.000">
                  <c:v>75.534080000000003</c:v>
                </c:pt>
                <c:pt idx="12" formatCode="0.000">
                  <c:v>75.528800000000004</c:v>
                </c:pt>
                <c:pt idx="13" formatCode="0.000">
                  <c:v>75.522819999999996</c:v>
                </c:pt>
                <c:pt idx="14" formatCode="0.000">
                  <c:v>75.514880000000005</c:v>
                </c:pt>
                <c:pt idx="15" formatCode="0.000">
                  <c:v>75.510249999999999</c:v>
                </c:pt>
                <c:pt idx="16" formatCode="0.000">
                  <c:v>75.503140000000002</c:v>
                </c:pt>
                <c:pt idx="17" formatCode="0.000">
                  <c:v>75.499449999999996</c:v>
                </c:pt>
                <c:pt idx="18" formatCode="0.000">
                  <c:v>75.448689999999999</c:v>
                </c:pt>
              </c:numCache>
            </c:numRef>
          </c:val>
          <c:smooth val="0"/>
        </c:ser>
        <c:ser>
          <c:idx val="3"/>
          <c:order val="3"/>
          <c:tx>
            <c:v>K54</c:v>
          </c:tx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Vajumitabel_puhas!$AM$113:$BJ$113</c:f>
              <c:numCache>
                <c:formatCode>General</c:formatCode>
                <c:ptCount val="19"/>
                <c:pt idx="0">
                  <c:v>75.923960000000008</c:v>
                </c:pt>
                <c:pt idx="1">
                  <c:v>75.828030000000012</c:v>
                </c:pt>
                <c:pt idx="2">
                  <c:v>75.780550000000005</c:v>
                </c:pt>
                <c:pt idx="3">
                  <c:v>75.755990000000011</c:v>
                </c:pt>
                <c:pt idx="4">
                  <c:v>75.739350000000002</c:v>
                </c:pt>
                <c:pt idx="5">
                  <c:v>75.727500000000006</c:v>
                </c:pt>
                <c:pt idx="6" formatCode="0.000">
                  <c:v>75.714230000000001</c:v>
                </c:pt>
                <c:pt idx="7" formatCode="0.000">
                  <c:v>75.703900000000004</c:v>
                </c:pt>
                <c:pt idx="8" formatCode="0.000">
                  <c:v>75.69859000000001</c:v>
                </c:pt>
                <c:pt idx="9" formatCode="0.000">
                  <c:v>75.690970000000007</c:v>
                </c:pt>
                <c:pt idx="10" formatCode="0.000">
                  <c:v>75.688950000000006</c:v>
                </c:pt>
                <c:pt idx="11" formatCode="0.000">
                  <c:v>75.685910000000007</c:v>
                </c:pt>
                <c:pt idx="12" formatCode="0.000">
                  <c:v>75.680460000000011</c:v>
                </c:pt>
                <c:pt idx="13" formatCode="0.000">
                  <c:v>75.673950000000005</c:v>
                </c:pt>
                <c:pt idx="14" formatCode="0.000">
                  <c:v>75.66555000000001</c:v>
                </c:pt>
                <c:pt idx="15" formatCode="0.000">
                  <c:v>75.662200000000013</c:v>
                </c:pt>
                <c:pt idx="16" formatCode="0.000">
                  <c:v>75.655160000000009</c:v>
                </c:pt>
                <c:pt idx="17" formatCode="0.000">
                  <c:v>75.651810000000012</c:v>
                </c:pt>
                <c:pt idx="18" formatCode="0.000">
                  <c:v>75.599160000000012</c:v>
                </c:pt>
              </c:numCache>
            </c:numRef>
          </c:val>
          <c:smooth val="0"/>
        </c:ser>
        <c:ser>
          <c:idx val="4"/>
          <c:order val="4"/>
          <c:tx>
            <c:v>K55</c:v>
          </c:tx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Vajumitabel_puhas!$AM$114:$BJ$114</c:f>
              <c:numCache>
                <c:formatCode>General</c:formatCode>
                <c:ptCount val="19"/>
                <c:pt idx="0">
                  <c:v>76.218920000000011</c:v>
                </c:pt>
                <c:pt idx="1">
                  <c:v>76.124170000000007</c:v>
                </c:pt>
                <c:pt idx="2">
                  <c:v>76.077020000000005</c:v>
                </c:pt>
                <c:pt idx="3">
                  <c:v>76.053460000000001</c:v>
                </c:pt>
                <c:pt idx="4">
                  <c:v>76.036860000000004</c:v>
                </c:pt>
                <c:pt idx="5">
                  <c:v>76.025670000000005</c:v>
                </c:pt>
                <c:pt idx="6" formatCode="0.000">
                  <c:v>76.012550000000005</c:v>
                </c:pt>
                <c:pt idx="7" formatCode="0.000">
                  <c:v>76.002870000000001</c:v>
                </c:pt>
                <c:pt idx="8" formatCode="0.000">
                  <c:v>75.996970000000005</c:v>
                </c:pt>
                <c:pt idx="9" formatCode="0.000">
                  <c:v>75.991520000000008</c:v>
                </c:pt>
                <c:pt idx="10" formatCode="0.000">
                  <c:v>75.987160000000003</c:v>
                </c:pt>
                <c:pt idx="11" formatCode="0.000">
                  <c:v>75.98472000000001</c:v>
                </c:pt>
                <c:pt idx="12" formatCode="0.000">
                  <c:v>75.979650000000007</c:v>
                </c:pt>
                <c:pt idx="13" formatCode="0.000">
                  <c:v>75.97299000000001</c:v>
                </c:pt>
                <c:pt idx="14" formatCode="0.000">
                  <c:v>75.964710000000011</c:v>
                </c:pt>
                <c:pt idx="15" formatCode="0.000">
                  <c:v>75.961660000000009</c:v>
                </c:pt>
                <c:pt idx="16" formatCode="0.000">
                  <c:v>75.955700000000007</c:v>
                </c:pt>
                <c:pt idx="17" formatCode="0.000">
                  <c:v>75.952770000000001</c:v>
                </c:pt>
                <c:pt idx="18" formatCode="0.000">
                  <c:v>75.903480000000002</c:v>
                </c:pt>
              </c:numCache>
            </c:numRef>
          </c:val>
          <c:smooth val="0"/>
        </c:ser>
        <c:ser>
          <c:idx val="5"/>
          <c:order val="5"/>
          <c:tx>
            <c:v>K56</c:v>
          </c:tx>
          <c:cat>
            <c:numRef>
              <c:f>Vajumitabel_puhas!$AM$3:$BJ$3</c:f>
              <c:numCache>
                <c:formatCode>m/d/yyyy</c:formatCode>
                <c:ptCount val="19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</c:numCache>
            </c:numRef>
          </c:cat>
          <c:val>
            <c:numRef>
              <c:f>Vajumitabel_puhas!$AM$115:$BJ$115</c:f>
              <c:numCache>
                <c:formatCode>General</c:formatCode>
                <c:ptCount val="19"/>
                <c:pt idx="0">
                  <c:v>75.919820000000001</c:v>
                </c:pt>
                <c:pt idx="1">
                  <c:v>75.832000000000008</c:v>
                </c:pt>
                <c:pt idx="2">
                  <c:v>75.787400000000005</c:v>
                </c:pt>
                <c:pt idx="3">
                  <c:v>75.76567</c:v>
                </c:pt>
                <c:pt idx="4">
                  <c:v>75.750880000000009</c:v>
                </c:pt>
                <c:pt idx="5">
                  <c:v>75.740260000000006</c:v>
                </c:pt>
                <c:pt idx="6" formatCode="0.000">
                  <c:v>75.728280000000012</c:v>
                </c:pt>
                <c:pt idx="7" formatCode="0.000">
                  <c:v>75.718970000000013</c:v>
                </c:pt>
                <c:pt idx="8" formatCode="0.000">
                  <c:v>75.713509999999999</c:v>
                </c:pt>
                <c:pt idx="9" formatCode="0.000">
                  <c:v>75.706120000000013</c:v>
                </c:pt>
                <c:pt idx="10" formatCode="0.000">
                  <c:v>75.704790000000003</c:v>
                </c:pt>
                <c:pt idx="11" formatCode="0.000">
                  <c:v>75.702570000000009</c:v>
                </c:pt>
                <c:pt idx="12" formatCode="0.000">
                  <c:v>75.697240000000008</c:v>
                </c:pt>
                <c:pt idx="13" formatCode="0.000">
                  <c:v>75.69071000000001</c:v>
                </c:pt>
                <c:pt idx="14" formatCode="0.000">
                  <c:v>75.68301000000001</c:v>
                </c:pt>
                <c:pt idx="15" formatCode="0.000">
                  <c:v>75.679380000000009</c:v>
                </c:pt>
                <c:pt idx="16" formatCode="0.000">
                  <c:v>75.673450000000003</c:v>
                </c:pt>
                <c:pt idx="17" formatCode="0.000">
                  <c:v>75.670180000000002</c:v>
                </c:pt>
                <c:pt idx="18" formatCode="0.000">
                  <c:v>75.621960000000001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9582960"/>
        <c:axId val="-1839582416"/>
      </c:lineChart>
      <c:dateAx>
        <c:axId val="-1839582960"/>
        <c:scaling>
          <c:orientation val="minMax"/>
          <c:max val="43272"/>
          <c:min val="42542"/>
        </c:scaling>
        <c:delete val="0"/>
        <c:axPos val="b"/>
        <c:numFmt formatCode="m/d/yyyy" sourceLinked="1"/>
        <c:majorTickMark val="out"/>
        <c:minorTickMark val="none"/>
        <c:tickLblPos val="nextTo"/>
        <c:crossAx val="-1839582416"/>
        <c:crosses val="autoZero"/>
        <c:auto val="1"/>
        <c:lblOffset val="100"/>
        <c:baseTimeUnit val="days"/>
      </c:dateAx>
      <c:valAx>
        <c:axId val="-1839582416"/>
        <c:scaling>
          <c:orientation val="minMax"/>
          <c:max val="76"/>
          <c:min val="75.4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39582960"/>
        <c:crosses val="autoZero"/>
        <c:crossBetween val="between"/>
        <c:majorUnit val="5.000000000000001E-2"/>
      </c:valAx>
    </c:plotArea>
    <c:legend>
      <c:legendPos val="r"/>
      <c:layout>
        <c:manualLayout>
          <c:xMode val="edge"/>
          <c:yMode val="edge"/>
          <c:x val="0.91524143573565164"/>
          <c:y val="0.24173486431200791"/>
          <c:w val="6.4759934785090581E-2"/>
          <c:h val="0.2763788706151485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16885389326336"/>
          <c:y val="5.1400554097404488E-2"/>
          <c:w val="0.85144565771443015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v>R54-K56</c:v>
          </c:tx>
          <c:cat>
            <c:numRef>
              <c:f>Vajumitabel_puhas!$D$3:$Z$3</c:f>
              <c:numCache>
                <c:formatCode>m/d/yyyy</c:formatCode>
                <c:ptCount val="23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  <c:pt idx="10">
                  <c:v>42384</c:v>
                </c:pt>
                <c:pt idx="11">
                  <c:v>42398</c:v>
                </c:pt>
                <c:pt idx="12">
                  <c:v>42416</c:v>
                </c:pt>
                <c:pt idx="13">
                  <c:v>42429</c:v>
                </c:pt>
                <c:pt idx="14">
                  <c:v>42444</c:v>
                </c:pt>
                <c:pt idx="15">
                  <c:v>42458</c:v>
                </c:pt>
                <c:pt idx="16">
                  <c:v>42488</c:v>
                </c:pt>
                <c:pt idx="17">
                  <c:v>42521</c:v>
                </c:pt>
                <c:pt idx="18">
                  <c:v>42551</c:v>
                </c:pt>
                <c:pt idx="19">
                  <c:v>42579</c:v>
                </c:pt>
                <c:pt idx="20">
                  <c:v>42612</c:v>
                </c:pt>
                <c:pt idx="21">
                  <c:v>42640</c:v>
                </c:pt>
                <c:pt idx="22">
                  <c:v>43255</c:v>
                </c:pt>
              </c:numCache>
            </c:numRef>
          </c:cat>
          <c:val>
            <c:numRef>
              <c:f>Vajumitabel_puhas!$D$119:$Z$119</c:f>
              <c:numCache>
                <c:formatCode>0.0000</c:formatCode>
                <c:ptCount val="23"/>
                <c:pt idx="0">
                  <c:v>0</c:v>
                </c:pt>
                <c:pt idx="1">
                  <c:v>-6.4000000000419277E-4</c:v>
                </c:pt>
                <c:pt idx="2">
                  <c:v>-1.9800000000174123E-3</c:v>
                </c:pt>
                <c:pt idx="3">
                  <c:v>-2.9000000000678483E-4</c:v>
                </c:pt>
                <c:pt idx="4">
                  <c:v>1.5300000000024738E-3</c:v>
                </c:pt>
                <c:pt idx="5">
                  <c:v>2.9999999995311555E-5</c:v>
                </c:pt>
                <c:pt idx="6">
                  <c:v>5.6999999999618467E-4</c:v>
                </c:pt>
                <c:pt idx="7">
                  <c:v>4.6000000000390173E-4</c:v>
                </c:pt>
                <c:pt idx="8">
                  <c:v>3.6999999998954536E-4</c:v>
                </c:pt>
                <c:pt idx="9">
                  <c:v>8.5999999998875865E-4</c:v>
                </c:pt>
                <c:pt idx="10">
                  <c:v>5.999999999062311E-5</c:v>
                </c:pt>
                <c:pt idx="11">
                  <c:v>8.5999999998875865E-4</c:v>
                </c:pt>
                <c:pt idx="12">
                  <c:v>5.6999999999618467E-4</c:v>
                </c:pt>
                <c:pt idx="13">
                  <c:v>1.3199999999926604E-3</c:v>
                </c:pt>
                <c:pt idx="14">
                  <c:v>1.059999999995398E-3</c:v>
                </c:pt>
                <c:pt idx="15">
                  <c:v>4.0999999998803105E-4</c:v>
                </c:pt>
                <c:pt idx="16">
                  <c:v>1.0699999999985721E-3</c:v>
                </c:pt>
                <c:pt idx="17">
                  <c:v>1.4099999999928059E-3</c:v>
                </c:pt>
                <c:pt idx="18">
                  <c:v>1.1099999999970578E-3</c:v>
                </c:pt>
                <c:pt idx="19">
                  <c:v>1.2299999999925149E-3</c:v>
                </c:pt>
                <c:pt idx="20">
                  <c:v>1.2699999999910005E-3</c:v>
                </c:pt>
                <c:pt idx="21">
                  <c:v>1.5399999999914371E-3</c:v>
                </c:pt>
                <c:pt idx="22">
                  <c:v>3.0000000000001137E-3</c:v>
                </c:pt>
              </c:numCache>
            </c:numRef>
          </c:val>
          <c:smooth val="0"/>
        </c:ser>
        <c:ser>
          <c:idx val="1"/>
          <c:order val="1"/>
          <c:tx>
            <c:v>R55-K55</c:v>
          </c:tx>
          <c:cat>
            <c:numRef>
              <c:f>Vajumitabel_puhas!$D$3:$Z$3</c:f>
              <c:numCache>
                <c:formatCode>m/d/yyyy</c:formatCode>
                <c:ptCount val="23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  <c:pt idx="10">
                  <c:v>42384</c:v>
                </c:pt>
                <c:pt idx="11">
                  <c:v>42398</c:v>
                </c:pt>
                <c:pt idx="12">
                  <c:v>42416</c:v>
                </c:pt>
                <c:pt idx="13">
                  <c:v>42429</c:v>
                </c:pt>
                <c:pt idx="14">
                  <c:v>42444</c:v>
                </c:pt>
                <c:pt idx="15">
                  <c:v>42458</c:v>
                </c:pt>
                <c:pt idx="16">
                  <c:v>42488</c:v>
                </c:pt>
                <c:pt idx="17">
                  <c:v>42521</c:v>
                </c:pt>
                <c:pt idx="18">
                  <c:v>42551</c:v>
                </c:pt>
                <c:pt idx="19">
                  <c:v>42579</c:v>
                </c:pt>
                <c:pt idx="20">
                  <c:v>42612</c:v>
                </c:pt>
                <c:pt idx="21">
                  <c:v>42640</c:v>
                </c:pt>
                <c:pt idx="22">
                  <c:v>43255</c:v>
                </c:pt>
              </c:numCache>
            </c:numRef>
          </c:cat>
          <c:val>
            <c:numRef>
              <c:f>Vajumitabel_puhas!$D$121:$Z$121</c:f>
              <c:numCache>
                <c:formatCode>0.0000</c:formatCode>
                <c:ptCount val="23"/>
                <c:pt idx="0">
                  <c:v>0</c:v>
                </c:pt>
                <c:pt idx="1">
                  <c:v>3.6000000000058208E-4</c:v>
                </c:pt>
                <c:pt idx="2">
                  <c:v>4.2000000000541604E-4</c:v>
                </c:pt>
                <c:pt idx="3">
                  <c:v>3.9999999999906777E-4</c:v>
                </c:pt>
                <c:pt idx="4">
                  <c:v>-9.0000000000145519E-4</c:v>
                </c:pt>
                <c:pt idx="5">
                  <c:v>-7.3999999999330157E-4</c:v>
                </c:pt>
                <c:pt idx="6">
                  <c:v>-1.0300000000000864E-3</c:v>
                </c:pt>
                <c:pt idx="7">
                  <c:v>-1.0099999999937381E-3</c:v>
                </c:pt>
                <c:pt idx="8">
                  <c:v>-8.2999999999344709E-4</c:v>
                </c:pt>
                <c:pt idx="9">
                  <c:v>-1.0499999999922238E-3</c:v>
                </c:pt>
                <c:pt idx="10">
                  <c:v>-9.5000000000311502E-4</c:v>
                </c:pt>
                <c:pt idx="11">
                  <c:v>-2.2999999998774001E-4</c:v>
                </c:pt>
                <c:pt idx="12">
                  <c:v>-7.7000000000282398E-4</c:v>
                </c:pt>
                <c:pt idx="13">
                  <c:v>-1.9199999999983675E-3</c:v>
                </c:pt>
                <c:pt idx="14">
                  <c:v>-9.2999999999676675E-4</c:v>
                </c:pt>
                <c:pt idx="15">
                  <c:v>-2.3000000000195087E-4</c:v>
                </c:pt>
                <c:pt idx="16">
                  <c:v>-9.2999999999676675E-4</c:v>
                </c:pt>
                <c:pt idx="17">
                  <c:v>-1.3299999999958345E-3</c:v>
                </c:pt>
                <c:pt idx="18">
                  <c:v>-4.100000000022419E-4</c:v>
                </c:pt>
                <c:pt idx="19">
                  <c:v>-4.8999999999921329E-4</c:v>
                </c:pt>
                <c:pt idx="20">
                  <c:v>-3.9999999999906777E-4</c:v>
                </c:pt>
                <c:pt idx="21">
                  <c:v>-1.1999999999545707E-4</c:v>
                </c:pt>
                <c:pt idx="22">
                  <c:v>1.0300000000000864E-3</c:v>
                </c:pt>
              </c:numCache>
            </c:numRef>
          </c:val>
          <c:smooth val="0"/>
        </c:ser>
        <c:ser>
          <c:idx val="2"/>
          <c:order val="2"/>
          <c:tx>
            <c:v>R56-K54</c:v>
          </c:tx>
          <c:cat>
            <c:numRef>
              <c:f>Vajumitabel_puhas!$D$3:$Z$3</c:f>
              <c:numCache>
                <c:formatCode>m/d/yyyy</c:formatCode>
                <c:ptCount val="23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  <c:pt idx="10">
                  <c:v>42384</c:v>
                </c:pt>
                <c:pt idx="11">
                  <c:v>42398</c:v>
                </c:pt>
                <c:pt idx="12">
                  <c:v>42416</c:v>
                </c:pt>
                <c:pt idx="13">
                  <c:v>42429</c:v>
                </c:pt>
                <c:pt idx="14">
                  <c:v>42444</c:v>
                </c:pt>
                <c:pt idx="15">
                  <c:v>42458</c:v>
                </c:pt>
                <c:pt idx="16">
                  <c:v>42488</c:v>
                </c:pt>
                <c:pt idx="17">
                  <c:v>42521</c:v>
                </c:pt>
                <c:pt idx="18">
                  <c:v>42551</c:v>
                </c:pt>
                <c:pt idx="19">
                  <c:v>42579</c:v>
                </c:pt>
                <c:pt idx="20">
                  <c:v>42612</c:v>
                </c:pt>
                <c:pt idx="21">
                  <c:v>42640</c:v>
                </c:pt>
                <c:pt idx="22">
                  <c:v>43255</c:v>
                </c:pt>
              </c:numCache>
            </c:numRef>
          </c:cat>
          <c:val>
            <c:numRef>
              <c:f>Vajumitabel_puhas!$D$123:$Z$123</c:f>
              <c:numCache>
                <c:formatCode>0.0000</c:formatCode>
                <c:ptCount val="23"/>
                <c:pt idx="0">
                  <c:v>0</c:v>
                </c:pt>
                <c:pt idx="1">
                  <c:v>-6.3000000001522949E-4</c:v>
                </c:pt>
                <c:pt idx="2">
                  <c:v>-1.8199999999950478E-3</c:v>
                </c:pt>
                <c:pt idx="3">
                  <c:v>-3.6300000000011323E-3</c:v>
                </c:pt>
                <c:pt idx="4">
                  <c:v>-3.3700000000038699E-3</c:v>
                </c:pt>
                <c:pt idx="5">
                  <c:v>-6.6000000001054104E-4</c:v>
                </c:pt>
                <c:pt idx="6">
                  <c:v>-6.8000000000267846E-4</c:v>
                </c:pt>
                <c:pt idx="7">
                  <c:v>-4.2000000000541604E-4</c:v>
                </c:pt>
                <c:pt idx="8">
                  <c:v>-7.9999999999813554E-4</c:v>
                </c:pt>
                <c:pt idx="9">
                  <c:v>-2.5999999999726242E-4</c:v>
                </c:pt>
                <c:pt idx="10">
                  <c:v>-9.2999999999676675E-4</c:v>
                </c:pt>
                <c:pt idx="11">
                  <c:v>3.9999999999906777E-4</c:v>
                </c:pt>
                <c:pt idx="12">
                  <c:v>-9.4000000001415174E-4</c:v>
                </c:pt>
                <c:pt idx="13">
                  <c:v>-6.2000000001205535E-4</c:v>
                </c:pt>
                <c:pt idx="14">
                  <c:v>-1.2700000000052114E-3</c:v>
                </c:pt>
                <c:pt idx="15">
                  <c:v>-3.0999999999892225E-4</c:v>
                </c:pt>
                <c:pt idx="16">
                  <c:v>-3.8000000000693035E-4</c:v>
                </c:pt>
                <c:pt idx="17">
                  <c:v>-9.2000000000780346E-4</c:v>
                </c:pt>
                <c:pt idx="18">
                  <c:v>-6.0000000000570708E-4</c:v>
                </c:pt>
                <c:pt idx="19">
                  <c:v>-7.3000000000433829E-4</c:v>
                </c:pt>
                <c:pt idx="20">
                  <c:v>-5.200000000087357E-4</c:v>
                </c:pt>
                <c:pt idx="21">
                  <c:v>-5.200000000087357E-4</c:v>
                </c:pt>
                <c:pt idx="22">
                  <c:v>1.3199999999926604E-3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9580784"/>
        <c:axId val="-1838139872"/>
      </c:lineChart>
      <c:dateAx>
        <c:axId val="-1839580784"/>
        <c:scaling>
          <c:orientation val="minMax"/>
          <c:max val="43255"/>
          <c:min val="42281"/>
        </c:scaling>
        <c:delete val="0"/>
        <c:axPos val="b"/>
        <c:numFmt formatCode="m/d/yyyy" sourceLinked="1"/>
        <c:majorTickMark val="out"/>
        <c:minorTickMark val="none"/>
        <c:tickLblPos val="nextTo"/>
        <c:crossAx val="-1838139872"/>
        <c:crosses val="autoZero"/>
        <c:auto val="1"/>
        <c:lblOffset val="100"/>
        <c:baseTimeUnit val="days"/>
      </c:dateAx>
      <c:valAx>
        <c:axId val="-1838139872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-1839580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017283455268968"/>
          <c:y val="0.63368328999593349"/>
          <c:w val="0.1211459078978764"/>
          <c:h val="0.1550148483095550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966885389326341"/>
          <c:y val="5.1400554097404488E-2"/>
          <c:w val="0.85003937007874064"/>
          <c:h val="0.89719889180519163"/>
        </c:manualLayout>
      </c:layout>
      <c:lineChart>
        <c:grouping val="standard"/>
        <c:varyColors val="0"/>
        <c:ser>
          <c:idx val="0"/>
          <c:order val="0"/>
          <c:tx>
            <c:v>R55-R60(EPS)</c:v>
          </c:tx>
          <c:cat>
            <c:numRef>
              <c:f>Vajumitabel_puhas!$C$125:$AE$125</c:f>
              <c:numCache>
                <c:formatCode>m/d/yyyy</c:formatCode>
                <c:ptCount val="29"/>
                <c:pt idx="0">
                  <c:v>42275</c:v>
                </c:pt>
                <c:pt idx="1">
                  <c:v>42277</c:v>
                </c:pt>
                <c:pt idx="2">
                  <c:v>42278</c:v>
                </c:pt>
                <c:pt idx="3">
                  <c:v>42279</c:v>
                </c:pt>
                <c:pt idx="4">
                  <c:v>42282</c:v>
                </c:pt>
                <c:pt idx="5">
                  <c:v>42284</c:v>
                </c:pt>
                <c:pt idx="6">
                  <c:v>42286</c:v>
                </c:pt>
                <c:pt idx="7">
                  <c:v>42290</c:v>
                </c:pt>
                <c:pt idx="8">
                  <c:v>42292</c:v>
                </c:pt>
                <c:pt idx="9">
                  <c:v>42307</c:v>
                </c:pt>
                <c:pt idx="10">
                  <c:v>42324</c:v>
                </c:pt>
                <c:pt idx="11">
                  <c:v>42338</c:v>
                </c:pt>
                <c:pt idx="12">
                  <c:v>42353</c:v>
                </c:pt>
                <c:pt idx="13">
                  <c:v>42367</c:v>
                </c:pt>
                <c:pt idx="14">
                  <c:v>42384</c:v>
                </c:pt>
                <c:pt idx="15">
                  <c:v>42398</c:v>
                </c:pt>
                <c:pt idx="16">
                  <c:v>42416</c:v>
                </c:pt>
                <c:pt idx="17">
                  <c:v>42429</c:v>
                </c:pt>
                <c:pt idx="18">
                  <c:v>42444</c:v>
                </c:pt>
                <c:pt idx="19">
                  <c:v>42458</c:v>
                </c:pt>
                <c:pt idx="20">
                  <c:v>42488</c:v>
                </c:pt>
                <c:pt idx="21">
                  <c:v>42521</c:v>
                </c:pt>
                <c:pt idx="22">
                  <c:v>42551</c:v>
                </c:pt>
                <c:pt idx="23">
                  <c:v>42579</c:v>
                </c:pt>
                <c:pt idx="24">
                  <c:v>42612</c:v>
                </c:pt>
                <c:pt idx="25">
                  <c:v>42640</c:v>
                </c:pt>
                <c:pt idx="26">
                  <c:v>43255</c:v>
                </c:pt>
                <c:pt idx="27">
                  <c:v>43266</c:v>
                </c:pt>
                <c:pt idx="28">
                  <c:v>43272</c:v>
                </c:pt>
              </c:numCache>
            </c:numRef>
          </c:cat>
          <c:val>
            <c:numRef>
              <c:f>Vajumitabel_puhas!$C$127:$AE$127</c:f>
              <c:numCache>
                <c:formatCode>0.0000</c:formatCode>
                <c:ptCount val="29"/>
                <c:pt idx="0">
                  <c:v>0</c:v>
                </c:pt>
                <c:pt idx="1">
                  <c:v>-5.3399999999896863E-3</c:v>
                </c:pt>
                <c:pt idx="2">
                  <c:v>2.4200000000149657E-3</c:v>
                </c:pt>
                <c:pt idx="3">
                  <c:v>4.0800000000160708E-3</c:v>
                </c:pt>
                <c:pt idx="4">
                  <c:v>6.4900000000136515E-3</c:v>
                </c:pt>
                <c:pt idx="5">
                  <c:v>6.9500000000033424E-3</c:v>
                </c:pt>
                <c:pt idx="6">
                  <c:v>8.2800000000133878E-3</c:v>
                </c:pt>
                <c:pt idx="7">
                  <c:v>7.1000000000083219E-3</c:v>
                </c:pt>
                <c:pt idx="8">
                  <c:v>5.3900000000197679E-3</c:v>
                </c:pt>
                <c:pt idx="9">
                  <c:v>6.4700000000215141E-3</c:v>
                </c:pt>
                <c:pt idx="10">
                  <c:v>6.6600000000107684E-3</c:v>
                </c:pt>
                <c:pt idx="11">
                  <c:v>7.2000000000116415E-3</c:v>
                </c:pt>
                <c:pt idx="12">
                  <c:v>7.0700000000130103E-3</c:v>
                </c:pt>
                <c:pt idx="13">
                  <c:v>6.8400000000110595E-3</c:v>
                </c:pt>
                <c:pt idx="14">
                  <c:v>7.1700000000021191E-3</c:v>
                </c:pt>
                <c:pt idx="15">
                  <c:v>8.7900000000189493E-3</c:v>
                </c:pt>
                <c:pt idx="16">
                  <c:v>6.7400000000077398E-3</c:v>
                </c:pt>
                <c:pt idx="17">
                  <c:v>7.9500000000081172E-3</c:v>
                </c:pt>
                <c:pt idx="18">
                  <c:v>6.6000000000059345E-3</c:v>
                </c:pt>
                <c:pt idx="19">
                  <c:v>8.9000000000112323E-3</c:v>
                </c:pt>
                <c:pt idx="20">
                  <c:v>7.1900000000084674E-3</c:v>
                </c:pt>
                <c:pt idx="21">
                  <c:v>6.9900000000160389E-3</c:v>
                </c:pt>
                <c:pt idx="22">
                  <c:v>7.4200000000104183E-3</c:v>
                </c:pt>
                <c:pt idx="23">
                  <c:v>7.5800000000185719E-3</c:v>
                </c:pt>
                <c:pt idx="24">
                  <c:v>7.5000000000073896E-3</c:v>
                </c:pt>
                <c:pt idx="25">
                  <c:v>7.9400000000049431E-3</c:v>
                </c:pt>
                <c:pt idx="26">
                  <c:v>8.2600000000070395E-3</c:v>
                </c:pt>
                <c:pt idx="27">
                  <c:v>7.5500000000090495E-3</c:v>
                </c:pt>
                <c:pt idx="28">
                  <c:v>6.7400000000077398E-3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8139328"/>
        <c:axId val="-1838138784"/>
      </c:lineChart>
      <c:dateAx>
        <c:axId val="-1838139328"/>
        <c:scaling>
          <c:orientation val="minMax"/>
          <c:max val="43272"/>
          <c:min val="42268"/>
        </c:scaling>
        <c:delete val="0"/>
        <c:axPos val="b"/>
        <c:numFmt formatCode="m/d/yyyy" sourceLinked="1"/>
        <c:majorTickMark val="out"/>
        <c:minorTickMark val="none"/>
        <c:tickLblPos val="nextTo"/>
        <c:crossAx val="-1838138784"/>
        <c:crosses val="autoZero"/>
        <c:auto val="1"/>
        <c:lblOffset val="100"/>
        <c:baseTimeUnit val="days"/>
      </c:dateAx>
      <c:valAx>
        <c:axId val="-1838138784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-1838139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526377952755917"/>
          <c:y val="0.33314122193059198"/>
          <c:w val="0.17627349776400345"/>
          <c:h val="8.371719160105002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116885389326336"/>
          <c:y val="0.19480351414406533"/>
          <c:w val="0.86076159230096261"/>
          <c:h val="0.68921660834062359"/>
        </c:manualLayout>
      </c:layout>
      <c:lineChart>
        <c:grouping val="standard"/>
        <c:varyColors val="0"/>
        <c:ser>
          <c:idx val="0"/>
          <c:order val="0"/>
          <c:tx>
            <c:v>R0(massivahetus)</c:v>
          </c:tx>
          <c:cat>
            <c:numRef>
              <c:f>Vajumitabel_puhas!$F$125:$R$125</c:f>
              <c:numCache>
                <c:formatCode>m/d/yyyy</c:formatCode>
                <c:ptCount val="13"/>
                <c:pt idx="0">
                  <c:v>42279</c:v>
                </c:pt>
                <c:pt idx="1">
                  <c:v>42282</c:v>
                </c:pt>
                <c:pt idx="2">
                  <c:v>42284</c:v>
                </c:pt>
                <c:pt idx="3">
                  <c:v>42286</c:v>
                </c:pt>
                <c:pt idx="4">
                  <c:v>42290</c:v>
                </c:pt>
                <c:pt idx="5">
                  <c:v>42292</c:v>
                </c:pt>
                <c:pt idx="6">
                  <c:v>42307</c:v>
                </c:pt>
                <c:pt idx="7">
                  <c:v>42324</c:v>
                </c:pt>
                <c:pt idx="8">
                  <c:v>42338</c:v>
                </c:pt>
                <c:pt idx="9">
                  <c:v>42353</c:v>
                </c:pt>
                <c:pt idx="10">
                  <c:v>42367</c:v>
                </c:pt>
                <c:pt idx="11">
                  <c:v>42384</c:v>
                </c:pt>
                <c:pt idx="12">
                  <c:v>42398</c:v>
                </c:pt>
              </c:numCache>
            </c:numRef>
          </c:cat>
          <c:val>
            <c:numRef>
              <c:f>Vajumitabel_puhas!$C$130:$M$130</c:f>
              <c:numCache>
                <c:formatCode>General</c:formatCode>
                <c:ptCount val="11"/>
                <c:pt idx="0">
                  <c:v>76.521180000000001</c:v>
                </c:pt>
                <c:pt idx="2">
                  <c:v>76.517830000000004</c:v>
                </c:pt>
                <c:pt idx="3">
                  <c:v>76.515060000000005</c:v>
                </c:pt>
                <c:pt idx="4">
                  <c:v>76.51755</c:v>
                </c:pt>
                <c:pt idx="5">
                  <c:v>76.516220000000004</c:v>
                </c:pt>
                <c:pt idx="6">
                  <c:v>76.515699999999995</c:v>
                </c:pt>
                <c:pt idx="7">
                  <c:v>76.515259999999998</c:v>
                </c:pt>
                <c:pt idx="8">
                  <c:v>76.512100000000004</c:v>
                </c:pt>
                <c:pt idx="9">
                  <c:v>76.511899999999997</c:v>
                </c:pt>
                <c:pt idx="10">
                  <c:v>76.512569999999997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8138240"/>
        <c:axId val="-1838143680"/>
      </c:lineChart>
      <c:dateAx>
        <c:axId val="-18381382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1838143680"/>
        <c:crosses val="autoZero"/>
        <c:auto val="1"/>
        <c:lblOffset val="100"/>
        <c:baseTimeUnit val="days"/>
      </c:dateAx>
      <c:valAx>
        <c:axId val="-1838143680"/>
        <c:scaling>
          <c:orientation val="minMax"/>
          <c:min val="76.51000000000000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38138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248600174978129"/>
          <c:y val="0.33076881014873138"/>
          <c:w val="0.28195844269466491"/>
          <c:h val="7.828101032825440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R21</c:v>
          </c:tx>
          <c:cat>
            <c:numRef>
              <c:f>Vajumitabel!$R$2:$Y$2</c:f>
              <c:numCache>
                <c:formatCode>m/d/yyyy</c:formatCode>
                <c:ptCount val="8"/>
                <c:pt idx="0">
                  <c:v>42286</c:v>
                </c:pt>
                <c:pt idx="1">
                  <c:v>42290</c:v>
                </c:pt>
                <c:pt idx="2">
                  <c:v>42292</c:v>
                </c:pt>
                <c:pt idx="3">
                  <c:v>42307</c:v>
                </c:pt>
                <c:pt idx="4">
                  <c:v>42324</c:v>
                </c:pt>
                <c:pt idx="5">
                  <c:v>42338</c:v>
                </c:pt>
                <c:pt idx="6">
                  <c:v>42353</c:v>
                </c:pt>
                <c:pt idx="7">
                  <c:v>42367</c:v>
                </c:pt>
              </c:numCache>
            </c:numRef>
          </c:cat>
          <c:val>
            <c:numRef>
              <c:f>Vajumitabel!$R$21:$Y$21</c:f>
              <c:numCache>
                <c:formatCode>General</c:formatCode>
                <c:ptCount val="8"/>
                <c:pt idx="0">
                  <c:v>74.364170000000016</c:v>
                </c:pt>
                <c:pt idx="1">
                  <c:v>74.290380000000013</c:v>
                </c:pt>
                <c:pt idx="2">
                  <c:v>74.267320000000012</c:v>
                </c:pt>
                <c:pt idx="3">
                  <c:v>74.201920000000015</c:v>
                </c:pt>
                <c:pt idx="4">
                  <c:v>74.172000000000011</c:v>
                </c:pt>
                <c:pt idx="5">
                  <c:v>74.155690000000021</c:v>
                </c:pt>
                <c:pt idx="6">
                  <c:v>74.14455000000001</c:v>
                </c:pt>
                <c:pt idx="7">
                  <c:v>74.136820000000014</c:v>
                </c:pt>
              </c:numCache>
            </c:numRef>
          </c:val>
          <c:smooth val="0"/>
        </c:ser>
        <c:ser>
          <c:idx val="1"/>
          <c:order val="1"/>
          <c:tx>
            <c:v>R22</c:v>
          </c:tx>
          <c:cat>
            <c:numRef>
              <c:f>Vajumitabel!$R$2:$Y$2</c:f>
              <c:numCache>
                <c:formatCode>m/d/yyyy</c:formatCode>
                <c:ptCount val="8"/>
                <c:pt idx="0">
                  <c:v>42286</c:v>
                </c:pt>
                <c:pt idx="1">
                  <c:v>42290</c:v>
                </c:pt>
                <c:pt idx="2">
                  <c:v>42292</c:v>
                </c:pt>
                <c:pt idx="3">
                  <c:v>42307</c:v>
                </c:pt>
                <c:pt idx="4">
                  <c:v>42324</c:v>
                </c:pt>
                <c:pt idx="5">
                  <c:v>42338</c:v>
                </c:pt>
                <c:pt idx="6">
                  <c:v>42353</c:v>
                </c:pt>
                <c:pt idx="7">
                  <c:v>42367</c:v>
                </c:pt>
              </c:numCache>
            </c:numRef>
          </c:cat>
          <c:val>
            <c:numRef>
              <c:f>Vajumitabel!$R$22:$Y$22</c:f>
              <c:numCache>
                <c:formatCode>General</c:formatCode>
                <c:ptCount val="8"/>
                <c:pt idx="0">
                  <c:v>74.381360000000001</c:v>
                </c:pt>
                <c:pt idx="1">
                  <c:v>74.319599999999994</c:v>
                </c:pt>
                <c:pt idx="2">
                  <c:v>74.29468</c:v>
                </c:pt>
                <c:pt idx="3">
                  <c:v>74.228080000000006</c:v>
                </c:pt>
                <c:pt idx="4">
                  <c:v>74.198880000000003</c:v>
                </c:pt>
                <c:pt idx="5">
                  <c:v>74.183610000000002</c:v>
                </c:pt>
                <c:pt idx="6">
                  <c:v>74.172319999999999</c:v>
                </c:pt>
                <c:pt idx="7">
                  <c:v>74.164230000000003</c:v>
                </c:pt>
              </c:numCache>
            </c:numRef>
          </c:val>
          <c:smooth val="0"/>
        </c:ser>
        <c:ser>
          <c:idx val="2"/>
          <c:order val="2"/>
          <c:tx>
            <c:v>R23</c:v>
          </c:tx>
          <c:cat>
            <c:numRef>
              <c:f>Vajumitabel!$R$2:$Y$2</c:f>
              <c:numCache>
                <c:formatCode>m/d/yyyy</c:formatCode>
                <c:ptCount val="8"/>
                <c:pt idx="0">
                  <c:v>42286</c:v>
                </c:pt>
                <c:pt idx="1">
                  <c:v>42290</c:v>
                </c:pt>
                <c:pt idx="2">
                  <c:v>42292</c:v>
                </c:pt>
                <c:pt idx="3">
                  <c:v>42307</c:v>
                </c:pt>
                <c:pt idx="4">
                  <c:v>42324</c:v>
                </c:pt>
                <c:pt idx="5">
                  <c:v>42338</c:v>
                </c:pt>
                <c:pt idx="6">
                  <c:v>42353</c:v>
                </c:pt>
                <c:pt idx="7">
                  <c:v>42367</c:v>
                </c:pt>
              </c:numCache>
            </c:numRef>
          </c:cat>
          <c:val>
            <c:numRef>
              <c:f>Vajumitabel!$R$23:$Y$23</c:f>
              <c:numCache>
                <c:formatCode>General</c:formatCode>
                <c:ptCount val="8"/>
                <c:pt idx="0">
                  <c:v>74.250579999999999</c:v>
                </c:pt>
                <c:pt idx="1">
                  <c:v>74.196210000000008</c:v>
                </c:pt>
                <c:pt idx="2">
                  <c:v>74.176290000000009</c:v>
                </c:pt>
                <c:pt idx="3">
                  <c:v>74.113730000000004</c:v>
                </c:pt>
                <c:pt idx="4">
                  <c:v>74.082490000000007</c:v>
                </c:pt>
                <c:pt idx="5">
                  <c:v>74.064910000000012</c:v>
                </c:pt>
                <c:pt idx="6">
                  <c:v>74.052480000000003</c:v>
                </c:pt>
                <c:pt idx="7">
                  <c:v>74.043710000000004</c:v>
                </c:pt>
              </c:numCache>
            </c:numRef>
          </c:val>
          <c:smooth val="0"/>
        </c:ser>
        <c:ser>
          <c:idx val="3"/>
          <c:order val="3"/>
          <c:tx>
            <c:v>R25</c:v>
          </c:tx>
          <c:cat>
            <c:numRef>
              <c:f>Vajumitabel!$R$2:$Y$2</c:f>
              <c:numCache>
                <c:formatCode>m/d/yyyy</c:formatCode>
                <c:ptCount val="8"/>
                <c:pt idx="0">
                  <c:v>42286</c:v>
                </c:pt>
                <c:pt idx="1">
                  <c:v>42290</c:v>
                </c:pt>
                <c:pt idx="2">
                  <c:v>42292</c:v>
                </c:pt>
                <c:pt idx="3">
                  <c:v>42307</c:v>
                </c:pt>
                <c:pt idx="4">
                  <c:v>42324</c:v>
                </c:pt>
                <c:pt idx="5">
                  <c:v>42338</c:v>
                </c:pt>
                <c:pt idx="6">
                  <c:v>42353</c:v>
                </c:pt>
                <c:pt idx="7">
                  <c:v>42367</c:v>
                </c:pt>
              </c:numCache>
            </c:numRef>
          </c:cat>
          <c:val>
            <c:numRef>
              <c:f>Vajumitabel!$R$25:$Y$25</c:f>
              <c:numCache>
                <c:formatCode>General</c:formatCode>
                <c:ptCount val="8"/>
                <c:pt idx="0">
                  <c:v>74.413170000000008</c:v>
                </c:pt>
                <c:pt idx="1">
                  <c:v>74.358490000000003</c:v>
                </c:pt>
                <c:pt idx="2">
                  <c:v>74.335420000000013</c:v>
                </c:pt>
                <c:pt idx="3">
                  <c:v>74.269050000000007</c:v>
                </c:pt>
                <c:pt idx="4">
                  <c:v>74.238430000000008</c:v>
                </c:pt>
                <c:pt idx="5">
                  <c:v>74.220620000000011</c:v>
                </c:pt>
                <c:pt idx="6">
                  <c:v>74.209950000000006</c:v>
                </c:pt>
                <c:pt idx="7">
                  <c:v>74.20159000000001</c:v>
                </c:pt>
              </c:numCache>
            </c:numRef>
          </c:val>
          <c:smooth val="0"/>
        </c:ser>
        <c:ser>
          <c:idx val="4"/>
          <c:order val="4"/>
          <c:tx>
            <c:v>R26</c:v>
          </c:tx>
          <c:cat>
            <c:numRef>
              <c:f>Vajumitabel!$R$2:$Y$2</c:f>
              <c:numCache>
                <c:formatCode>m/d/yyyy</c:formatCode>
                <c:ptCount val="8"/>
                <c:pt idx="0">
                  <c:v>42286</c:v>
                </c:pt>
                <c:pt idx="1">
                  <c:v>42290</c:v>
                </c:pt>
                <c:pt idx="2">
                  <c:v>42292</c:v>
                </c:pt>
                <c:pt idx="3">
                  <c:v>42307</c:v>
                </c:pt>
                <c:pt idx="4">
                  <c:v>42324</c:v>
                </c:pt>
                <c:pt idx="5">
                  <c:v>42338</c:v>
                </c:pt>
                <c:pt idx="6">
                  <c:v>42353</c:v>
                </c:pt>
                <c:pt idx="7">
                  <c:v>42367</c:v>
                </c:pt>
              </c:numCache>
            </c:numRef>
          </c:cat>
          <c:val>
            <c:numRef>
              <c:f>Vajumitabel!$R$26:$Y$26</c:f>
              <c:numCache>
                <c:formatCode>General</c:formatCode>
                <c:ptCount val="8"/>
                <c:pt idx="0">
                  <c:v>74.001710000000003</c:v>
                </c:pt>
                <c:pt idx="1">
                  <c:v>73.9465</c:v>
                </c:pt>
                <c:pt idx="2">
                  <c:v>73.921790000000001</c:v>
                </c:pt>
                <c:pt idx="3">
                  <c:v>73.851619999999997</c:v>
                </c:pt>
                <c:pt idx="4">
                  <c:v>73.815280000000001</c:v>
                </c:pt>
                <c:pt idx="5">
                  <c:v>73.795389999999998</c:v>
                </c:pt>
                <c:pt idx="6">
                  <c:v>73.780550000000005</c:v>
                </c:pt>
                <c:pt idx="7">
                  <c:v>73.769739999999999</c:v>
                </c:pt>
              </c:numCache>
            </c:numRef>
          </c:val>
          <c:smooth val="0"/>
        </c:ser>
        <c:ser>
          <c:idx val="5"/>
          <c:order val="5"/>
          <c:tx>
            <c:v>R27</c:v>
          </c:tx>
          <c:cat>
            <c:numRef>
              <c:f>Vajumitabel!$R$2:$Y$2</c:f>
              <c:numCache>
                <c:formatCode>m/d/yyyy</c:formatCode>
                <c:ptCount val="8"/>
                <c:pt idx="0">
                  <c:v>42286</c:v>
                </c:pt>
                <c:pt idx="1">
                  <c:v>42290</c:v>
                </c:pt>
                <c:pt idx="2">
                  <c:v>42292</c:v>
                </c:pt>
                <c:pt idx="3">
                  <c:v>42307</c:v>
                </c:pt>
                <c:pt idx="4">
                  <c:v>42324</c:v>
                </c:pt>
                <c:pt idx="5">
                  <c:v>42338</c:v>
                </c:pt>
                <c:pt idx="6">
                  <c:v>42353</c:v>
                </c:pt>
                <c:pt idx="7">
                  <c:v>42367</c:v>
                </c:pt>
              </c:numCache>
            </c:numRef>
          </c:cat>
          <c:val>
            <c:numRef>
              <c:f>Vajumitabel!$R$27:$Y$27</c:f>
              <c:numCache>
                <c:formatCode>General</c:formatCode>
                <c:ptCount val="8"/>
                <c:pt idx="0">
                  <c:v>74.025070000000014</c:v>
                </c:pt>
                <c:pt idx="1">
                  <c:v>73.969470000000001</c:v>
                </c:pt>
                <c:pt idx="2">
                  <c:v>73.948110000000014</c:v>
                </c:pt>
                <c:pt idx="3">
                  <c:v>73.878440000000012</c:v>
                </c:pt>
                <c:pt idx="4">
                  <c:v>73.840840000000014</c:v>
                </c:pt>
                <c:pt idx="5">
                  <c:v>73.818330000000003</c:v>
                </c:pt>
                <c:pt idx="6">
                  <c:v>73.802850000000007</c:v>
                </c:pt>
                <c:pt idx="7">
                  <c:v>73.790730000000011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22571072"/>
        <c:axId val="-2022572160"/>
      </c:lineChart>
      <c:dateAx>
        <c:axId val="-20225710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2022572160"/>
        <c:crosses val="autoZero"/>
        <c:auto val="1"/>
        <c:lblOffset val="100"/>
        <c:baseTimeUnit val="days"/>
      </c:dateAx>
      <c:valAx>
        <c:axId val="-2022572160"/>
        <c:scaling>
          <c:orientation val="minMax"/>
          <c:max val="74.45"/>
          <c:min val="73.7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22571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074706404815946E-2"/>
          <c:y val="7.341111064313692E-2"/>
          <c:w val="0.90970924391993269"/>
          <c:h val="0.8985077978735887"/>
        </c:manualLayout>
      </c:layout>
      <c:lineChart>
        <c:grouping val="standard"/>
        <c:varyColors val="0"/>
        <c:ser>
          <c:idx val="0"/>
          <c:order val="0"/>
          <c:tx>
            <c:v>K0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Vajumitabel_puhas!$C$3:$Y$3</c:f>
              <c:numCache>
                <c:formatCode>m/d/yyyy</c:formatCode>
                <c:ptCount val="23"/>
                <c:pt idx="0">
                  <c:v>42279</c:v>
                </c:pt>
                <c:pt idx="1">
                  <c:v>42282</c:v>
                </c:pt>
                <c:pt idx="2">
                  <c:v>42284</c:v>
                </c:pt>
                <c:pt idx="3">
                  <c:v>42286</c:v>
                </c:pt>
                <c:pt idx="4">
                  <c:v>42290</c:v>
                </c:pt>
                <c:pt idx="5">
                  <c:v>42292</c:v>
                </c:pt>
                <c:pt idx="6">
                  <c:v>42307</c:v>
                </c:pt>
                <c:pt idx="7">
                  <c:v>42324</c:v>
                </c:pt>
                <c:pt idx="8">
                  <c:v>42338</c:v>
                </c:pt>
                <c:pt idx="9">
                  <c:v>42353</c:v>
                </c:pt>
                <c:pt idx="10">
                  <c:v>42367</c:v>
                </c:pt>
                <c:pt idx="11">
                  <c:v>42384</c:v>
                </c:pt>
                <c:pt idx="12">
                  <c:v>42398</c:v>
                </c:pt>
                <c:pt idx="13">
                  <c:v>42416</c:v>
                </c:pt>
                <c:pt idx="14">
                  <c:v>42429</c:v>
                </c:pt>
                <c:pt idx="15">
                  <c:v>42444</c:v>
                </c:pt>
                <c:pt idx="16">
                  <c:v>42458</c:v>
                </c:pt>
                <c:pt idx="17">
                  <c:v>42488</c:v>
                </c:pt>
                <c:pt idx="18">
                  <c:v>42521</c:v>
                </c:pt>
                <c:pt idx="19">
                  <c:v>42551</c:v>
                </c:pt>
                <c:pt idx="20">
                  <c:v>42579</c:v>
                </c:pt>
                <c:pt idx="21">
                  <c:v>42612</c:v>
                </c:pt>
                <c:pt idx="22">
                  <c:v>42640</c:v>
                </c:pt>
              </c:numCache>
            </c:numRef>
          </c:cat>
          <c:val>
            <c:numRef>
              <c:f>Vajumitabel_puhas!$C$131:$Y$131</c:f>
              <c:numCache>
                <c:formatCode>0.0000</c:formatCode>
                <c:ptCount val="23"/>
                <c:pt idx="0">
                  <c:v>0</c:v>
                </c:pt>
                <c:pt idx="2">
                  <c:v>-3.3499999999975216E-3</c:v>
                </c:pt>
                <c:pt idx="3">
                  <c:v>-6.1199999999956844E-3</c:v>
                </c:pt>
                <c:pt idx="4">
                  <c:v>-3.6300000000011323E-3</c:v>
                </c:pt>
                <c:pt idx="5">
                  <c:v>-4.9599999999969668E-3</c:v>
                </c:pt>
                <c:pt idx="6">
                  <c:v>-5.4800000000057025E-3</c:v>
                </c:pt>
                <c:pt idx="7">
                  <c:v>-5.920000000003256E-3</c:v>
                </c:pt>
                <c:pt idx="8">
                  <c:v>-9.0799999999973124E-3</c:v>
                </c:pt>
                <c:pt idx="9">
                  <c:v>-9.2800000000039518E-3</c:v>
                </c:pt>
                <c:pt idx="10">
                  <c:v>-8.6100000000044474E-3</c:v>
                </c:pt>
                <c:pt idx="11">
                  <c:v>-1.0310000000004038E-2</c:v>
                </c:pt>
                <c:pt idx="12">
                  <c:v>-9.6599999999966712E-3</c:v>
                </c:pt>
                <c:pt idx="13">
                  <c:v>-9.9400000000002819E-3</c:v>
                </c:pt>
                <c:pt idx="14">
                  <c:v>-1.2180000000000746E-2</c:v>
                </c:pt>
                <c:pt idx="15">
                  <c:v>-6.2700000000006639E-3</c:v>
                </c:pt>
                <c:pt idx="16">
                  <c:v>-5.1799999999957436E-3</c:v>
                </c:pt>
                <c:pt idx="17">
                  <c:v>-7.1700000000021191E-3</c:v>
                </c:pt>
                <c:pt idx="18">
                  <c:v>-6.9699999999954798E-3</c:v>
                </c:pt>
                <c:pt idx="19">
                  <c:v>-7.5400000000058753E-3</c:v>
                </c:pt>
                <c:pt idx="20">
                  <c:v>-5.8700000000015962E-3</c:v>
                </c:pt>
                <c:pt idx="21">
                  <c:v>-9.7499999999968168E-3</c:v>
                </c:pt>
                <c:pt idx="22">
                  <c:v>-8.6600000000061073E-3</c:v>
                </c:pt>
              </c:numCache>
            </c:numRef>
          </c:val>
          <c:smooth val="0"/>
        </c:ser>
        <c:ser>
          <c:idx val="1"/>
          <c:order val="1"/>
          <c:tx>
            <c:v>N11</c:v>
          </c:tx>
          <c:spPr>
            <a:ln>
              <a:solidFill>
                <a:srgbClr val="7B7D33"/>
              </a:solidFill>
            </a:ln>
          </c:spPr>
          <c:marker>
            <c:spPr>
              <a:solidFill>
                <a:srgbClr val="7B7D33"/>
              </a:solidFill>
              <a:ln>
                <a:solidFill>
                  <a:srgbClr val="7B7D33"/>
                </a:solidFill>
              </a:ln>
            </c:spPr>
          </c:marker>
          <c:cat>
            <c:numRef>
              <c:f>Vajumitabel_puhas!$C$3:$S$3</c:f>
              <c:numCache>
                <c:formatCode>m/d/yyyy</c:formatCode>
                <c:ptCount val="17"/>
                <c:pt idx="0">
                  <c:v>42279</c:v>
                </c:pt>
                <c:pt idx="1">
                  <c:v>42282</c:v>
                </c:pt>
                <c:pt idx="2">
                  <c:v>42284</c:v>
                </c:pt>
                <c:pt idx="3">
                  <c:v>42286</c:v>
                </c:pt>
                <c:pt idx="4">
                  <c:v>42290</c:v>
                </c:pt>
                <c:pt idx="5">
                  <c:v>42292</c:v>
                </c:pt>
                <c:pt idx="6">
                  <c:v>42307</c:v>
                </c:pt>
                <c:pt idx="7">
                  <c:v>42324</c:v>
                </c:pt>
                <c:pt idx="8">
                  <c:v>42338</c:v>
                </c:pt>
                <c:pt idx="9">
                  <c:v>42353</c:v>
                </c:pt>
                <c:pt idx="10">
                  <c:v>42367</c:v>
                </c:pt>
                <c:pt idx="11">
                  <c:v>42384</c:v>
                </c:pt>
                <c:pt idx="12">
                  <c:v>42398</c:v>
                </c:pt>
                <c:pt idx="13">
                  <c:v>42416</c:v>
                </c:pt>
                <c:pt idx="14">
                  <c:v>42429</c:v>
                </c:pt>
                <c:pt idx="15">
                  <c:v>42444</c:v>
                </c:pt>
                <c:pt idx="16">
                  <c:v>42458</c:v>
                </c:pt>
              </c:numCache>
            </c:numRef>
          </c:cat>
          <c:val>
            <c:numRef>
              <c:f>Vajumitabel_puhas!$C$162:$Y$162</c:f>
              <c:numCache>
                <c:formatCode>General</c:formatCode>
                <c:ptCount val="23"/>
                <c:pt idx="4" formatCode="0.000">
                  <c:v>0</c:v>
                </c:pt>
                <c:pt idx="5" formatCode="0.0000">
                  <c:v>0</c:v>
                </c:pt>
                <c:pt idx="6" formatCode="0.0000">
                  <c:v>1.3900000000006685E-3</c:v>
                </c:pt>
                <c:pt idx="7" formatCode="0.0000">
                  <c:v>-3.4399999999976671E-3</c:v>
                </c:pt>
                <c:pt idx="8" formatCode="0.0000">
                  <c:v>-3.7200000000012778E-3</c:v>
                </c:pt>
                <c:pt idx="9" formatCode="0.0000">
                  <c:v>-5.8400000000062846E-3</c:v>
                </c:pt>
                <c:pt idx="10" formatCode="0.0000">
                  <c:v>-3.8799999999952206E-3</c:v>
                </c:pt>
                <c:pt idx="11" formatCode="0.0000">
                  <c:v>2.0499999999969987E-3</c:v>
                </c:pt>
                <c:pt idx="12" formatCode="0.0000">
                  <c:v>-2.7299999999996771E-3</c:v>
                </c:pt>
                <c:pt idx="13" formatCode="0.0000">
                  <c:v>-7.0699999999987995E-3</c:v>
                </c:pt>
                <c:pt idx="14" formatCode="0.0000">
                  <c:v>-2.7900000000045111E-3</c:v>
                </c:pt>
                <c:pt idx="15" formatCode="0.0000">
                  <c:v>-3.2400000000052387E-3</c:v>
                </c:pt>
                <c:pt idx="16" formatCode="0.0000">
                  <c:v>-7.5599999999980128E-3</c:v>
                </c:pt>
                <c:pt idx="17" formatCode="0.0000">
                  <c:v>-7.3600000000055843E-3</c:v>
                </c:pt>
                <c:pt idx="18" formatCode="0.0000">
                  <c:v>-6.1400000000020327E-3</c:v>
                </c:pt>
                <c:pt idx="19" formatCode="0.0000">
                  <c:v>-6.340000000008672E-3</c:v>
                </c:pt>
                <c:pt idx="20" formatCode="0.0000">
                  <c:v>-5.8800000000047703E-3</c:v>
                </c:pt>
                <c:pt idx="21" formatCode="0.0000">
                  <c:v>-8.6600000000061073E-3</c:v>
                </c:pt>
                <c:pt idx="22" formatCode="0.0000">
                  <c:v>-7.5999999999964984E-3</c:v>
                </c:pt>
              </c:numCache>
            </c:numRef>
          </c:val>
          <c:smooth val="0"/>
        </c:ser>
        <c:ser>
          <c:idx val="2"/>
          <c:order val="2"/>
          <c:tx>
            <c:v>N12</c:v>
          </c:tx>
          <c:cat>
            <c:numRef>
              <c:f>Vajumitabel_puhas!$C$3:$S$3</c:f>
              <c:numCache>
                <c:formatCode>m/d/yyyy</c:formatCode>
                <c:ptCount val="17"/>
                <c:pt idx="0">
                  <c:v>42279</c:v>
                </c:pt>
                <c:pt idx="1">
                  <c:v>42282</c:v>
                </c:pt>
                <c:pt idx="2">
                  <c:v>42284</c:v>
                </c:pt>
                <c:pt idx="3">
                  <c:v>42286</c:v>
                </c:pt>
                <c:pt idx="4">
                  <c:v>42290</c:v>
                </c:pt>
                <c:pt idx="5">
                  <c:v>42292</c:v>
                </c:pt>
                <c:pt idx="6">
                  <c:v>42307</c:v>
                </c:pt>
                <c:pt idx="7">
                  <c:v>42324</c:v>
                </c:pt>
                <c:pt idx="8">
                  <c:v>42338</c:v>
                </c:pt>
                <c:pt idx="9">
                  <c:v>42353</c:v>
                </c:pt>
                <c:pt idx="10">
                  <c:v>42367</c:v>
                </c:pt>
                <c:pt idx="11">
                  <c:v>42384</c:v>
                </c:pt>
                <c:pt idx="12">
                  <c:v>42398</c:v>
                </c:pt>
                <c:pt idx="13">
                  <c:v>42416</c:v>
                </c:pt>
                <c:pt idx="14">
                  <c:v>42429</c:v>
                </c:pt>
                <c:pt idx="15">
                  <c:v>42444</c:v>
                </c:pt>
                <c:pt idx="16">
                  <c:v>42458</c:v>
                </c:pt>
              </c:numCache>
            </c:numRef>
          </c:cat>
          <c:val>
            <c:numRef>
              <c:f>Vajumitabel_puhas!$C$163:$Y$163</c:f>
              <c:numCache>
                <c:formatCode>General</c:formatCode>
                <c:ptCount val="23"/>
                <c:pt idx="4" formatCode="0.000">
                  <c:v>0</c:v>
                </c:pt>
                <c:pt idx="5" formatCode="0.0000">
                  <c:v>0</c:v>
                </c:pt>
                <c:pt idx="6" formatCode="0.0000">
                  <c:v>5.6999999999618467E-4</c:v>
                </c:pt>
                <c:pt idx="7" formatCode="0.0000">
                  <c:v>-3.4200000000055297E-3</c:v>
                </c:pt>
                <c:pt idx="8" formatCode="0.0000">
                  <c:v>-3.7400000000076261E-3</c:v>
                </c:pt>
                <c:pt idx="9" formatCode="0.0000">
                  <c:v>-4.7700000000077125E-3</c:v>
                </c:pt>
                <c:pt idx="10" formatCode="0.0000">
                  <c:v>2.9999999995311555E-5</c:v>
                </c:pt>
                <c:pt idx="11" formatCode="0.0000">
                  <c:v>8.290000000002351E-3</c:v>
                </c:pt>
                <c:pt idx="12" formatCode="0.0000">
                  <c:v>3.2000000000209639E-4</c:v>
                </c:pt>
                <c:pt idx="13" formatCode="0.0000">
                  <c:v>-7.7700000000078262E-3</c:v>
                </c:pt>
                <c:pt idx="14" formatCode="0.0000">
                  <c:v>-5.4400000000072168E-3</c:v>
                </c:pt>
                <c:pt idx="15" formatCode="0.0000">
                  <c:v>-4.379999999997608E-3</c:v>
                </c:pt>
                <c:pt idx="16" formatCode="0.0000">
                  <c:v>-8.2600000000070395E-3</c:v>
                </c:pt>
                <c:pt idx="17" formatCode="0.0000">
                  <c:v>-9.0900000000004866E-3</c:v>
                </c:pt>
                <c:pt idx="18" formatCode="0.0000">
                  <c:v>-7.7799999999967895E-3</c:v>
                </c:pt>
                <c:pt idx="19" formatCode="0.0000">
                  <c:v>-8.3699999999993224E-3</c:v>
                </c:pt>
                <c:pt idx="20" formatCode="0.0000">
                  <c:v>-7.9800000000034288E-3</c:v>
                </c:pt>
                <c:pt idx="21" formatCode="0.0000">
                  <c:v>-1.1130000000008522E-2</c:v>
                </c:pt>
                <c:pt idx="22" formatCode="0.0000">
                  <c:v>-9.7300000000046794E-3</c:v>
                </c:pt>
              </c:numCache>
            </c:numRef>
          </c:val>
          <c:smooth val="0"/>
        </c:ser>
        <c:ser>
          <c:idx val="3"/>
          <c:order val="3"/>
          <c:tx>
            <c:v>S11</c:v>
          </c:tx>
          <c:cat>
            <c:numRef>
              <c:f>Vajumitabel_puhas!$C$3:$S$3</c:f>
              <c:numCache>
                <c:formatCode>m/d/yyyy</c:formatCode>
                <c:ptCount val="17"/>
                <c:pt idx="0">
                  <c:v>42279</c:v>
                </c:pt>
                <c:pt idx="1">
                  <c:v>42282</c:v>
                </c:pt>
                <c:pt idx="2">
                  <c:v>42284</c:v>
                </c:pt>
                <c:pt idx="3">
                  <c:v>42286</c:v>
                </c:pt>
                <c:pt idx="4">
                  <c:v>42290</c:v>
                </c:pt>
                <c:pt idx="5">
                  <c:v>42292</c:v>
                </c:pt>
                <c:pt idx="6">
                  <c:v>42307</c:v>
                </c:pt>
                <c:pt idx="7">
                  <c:v>42324</c:v>
                </c:pt>
                <c:pt idx="8">
                  <c:v>42338</c:v>
                </c:pt>
                <c:pt idx="9">
                  <c:v>42353</c:v>
                </c:pt>
                <c:pt idx="10">
                  <c:v>42367</c:v>
                </c:pt>
                <c:pt idx="11">
                  <c:v>42384</c:v>
                </c:pt>
                <c:pt idx="12">
                  <c:v>42398</c:v>
                </c:pt>
                <c:pt idx="13">
                  <c:v>42416</c:v>
                </c:pt>
                <c:pt idx="14">
                  <c:v>42429</c:v>
                </c:pt>
                <c:pt idx="15">
                  <c:v>42444</c:v>
                </c:pt>
                <c:pt idx="16">
                  <c:v>42458</c:v>
                </c:pt>
              </c:numCache>
            </c:numRef>
          </c:cat>
          <c:val>
            <c:numRef>
              <c:f>Vajumitabel_puhas!$C$164:$Y$164</c:f>
              <c:numCache>
                <c:formatCode>General</c:formatCode>
                <c:ptCount val="23"/>
                <c:pt idx="4" formatCode="0.000">
                  <c:v>0</c:v>
                </c:pt>
                <c:pt idx="5" formatCode="0.0000">
                  <c:v>0</c:v>
                </c:pt>
                <c:pt idx="6" formatCode="0.0000">
                  <c:v>-5.330000000000723E-3</c:v>
                </c:pt>
                <c:pt idx="7" formatCode="0.0000">
                  <c:v>-4.0800000000018599E-3</c:v>
                </c:pt>
                <c:pt idx="8" formatCode="0.0000">
                  <c:v>-4.7899999999998499E-3</c:v>
                </c:pt>
                <c:pt idx="9" formatCode="0.0000">
                  <c:v>-5.8999999999969077E-3</c:v>
                </c:pt>
                <c:pt idx="10" formatCode="0.0000">
                  <c:v>-5.0399999999939382E-3</c:v>
                </c:pt>
                <c:pt idx="11" formatCode="0.0000">
                  <c:v>1.133000000000095E-2</c:v>
                </c:pt>
                <c:pt idx="12" formatCode="0.0000">
                  <c:v>9.5699999999965257E-3</c:v>
                </c:pt>
                <c:pt idx="13" formatCode="0.0000">
                  <c:v>-2.3099999999942611E-3</c:v>
                </c:pt>
                <c:pt idx="14" formatCode="0.0000">
                  <c:v>-2.3800000000022692E-3</c:v>
                </c:pt>
                <c:pt idx="15" formatCode="0.0000">
                  <c:v>-2.5899999999978718E-3</c:v>
                </c:pt>
                <c:pt idx="16" formatCode="0.0000">
                  <c:v>-3.7499999999965894E-3</c:v>
                </c:pt>
                <c:pt idx="17" formatCode="0.0000">
                  <c:v>-4.3600000000054706E-3</c:v>
                </c:pt>
                <c:pt idx="18" formatCode="0.0000">
                  <c:v>-3.3399999999943475E-3</c:v>
                </c:pt>
                <c:pt idx="19" formatCode="0.0000">
                  <c:v>-3.5699999999962984E-3</c:v>
                </c:pt>
                <c:pt idx="20" formatCode="0.0000">
                  <c:v>-3.0000000000001137E-3</c:v>
                </c:pt>
                <c:pt idx="21" formatCode="0.0000">
                  <c:v>-6.0200000000065756E-3</c:v>
                </c:pt>
                <c:pt idx="22" formatCode="0.0000">
                  <c:v>-4.4800000000009277E-3</c:v>
                </c:pt>
              </c:numCache>
            </c:numRef>
          </c:val>
          <c:smooth val="0"/>
        </c:ser>
        <c:ser>
          <c:idx val="4"/>
          <c:order val="4"/>
          <c:tx>
            <c:v>S12</c:v>
          </c:tx>
          <c:cat>
            <c:numRef>
              <c:f>Vajumitabel_puhas!$C$3:$S$3</c:f>
              <c:numCache>
                <c:formatCode>m/d/yyyy</c:formatCode>
                <c:ptCount val="17"/>
                <c:pt idx="0">
                  <c:v>42279</c:v>
                </c:pt>
                <c:pt idx="1">
                  <c:v>42282</c:v>
                </c:pt>
                <c:pt idx="2">
                  <c:v>42284</c:v>
                </c:pt>
                <c:pt idx="3">
                  <c:v>42286</c:v>
                </c:pt>
                <c:pt idx="4">
                  <c:v>42290</c:v>
                </c:pt>
                <c:pt idx="5">
                  <c:v>42292</c:v>
                </c:pt>
                <c:pt idx="6">
                  <c:v>42307</c:v>
                </c:pt>
                <c:pt idx="7">
                  <c:v>42324</c:v>
                </c:pt>
                <c:pt idx="8">
                  <c:v>42338</c:v>
                </c:pt>
                <c:pt idx="9">
                  <c:v>42353</c:v>
                </c:pt>
                <c:pt idx="10">
                  <c:v>42367</c:v>
                </c:pt>
                <c:pt idx="11">
                  <c:v>42384</c:v>
                </c:pt>
                <c:pt idx="12">
                  <c:v>42398</c:v>
                </c:pt>
                <c:pt idx="13">
                  <c:v>42416</c:v>
                </c:pt>
                <c:pt idx="14">
                  <c:v>42429</c:v>
                </c:pt>
                <c:pt idx="15">
                  <c:v>42444</c:v>
                </c:pt>
                <c:pt idx="16">
                  <c:v>42458</c:v>
                </c:pt>
              </c:numCache>
            </c:numRef>
          </c:cat>
          <c:val>
            <c:numRef>
              <c:f>Vajumitabel_puhas!$C$165:$Y$165</c:f>
              <c:numCache>
                <c:formatCode>General</c:formatCode>
                <c:ptCount val="23"/>
                <c:pt idx="4" formatCode="0.000">
                  <c:v>0</c:v>
                </c:pt>
                <c:pt idx="5" formatCode="0.0000">
                  <c:v>0</c:v>
                </c:pt>
                <c:pt idx="6" formatCode="0.0000">
                  <c:v>5.2999999999769898E-4</c:v>
                </c:pt>
                <c:pt idx="7" formatCode="0.0000">
                  <c:v>-4.2700000000053251E-3</c:v>
                </c:pt>
                <c:pt idx="8" formatCode="0.0000">
                  <c:v>-4.0900000000050341E-3</c:v>
                </c:pt>
                <c:pt idx="9" formatCode="0.0000">
                  <c:v>-6.4899999999994407E-3</c:v>
                </c:pt>
                <c:pt idx="10" formatCode="0.0000">
                  <c:v>-4.4199999999960937E-3</c:v>
                </c:pt>
                <c:pt idx="11" formatCode="0.0000">
                  <c:v>1.8100000000060845E-3</c:v>
                </c:pt>
                <c:pt idx="12" formatCode="0.0000">
                  <c:v>-5.1600000000036061E-3</c:v>
                </c:pt>
                <c:pt idx="13" formatCode="0.0000">
                  <c:v>-9.3999999999994088E-3</c:v>
                </c:pt>
                <c:pt idx="14" formatCode="0.0000">
                  <c:v>-7.4099999999930333E-3</c:v>
                </c:pt>
                <c:pt idx="15" formatCode="0.0000">
                  <c:v>-7.8299999999984493E-3</c:v>
                </c:pt>
                <c:pt idx="16" formatCode="0.0000">
                  <c:v>-9.7399999999936426E-3</c:v>
                </c:pt>
                <c:pt idx="17" formatCode="0.0000">
                  <c:v>-1.0660000000001446E-2</c:v>
                </c:pt>
                <c:pt idx="18" formatCode="0.0000">
                  <c:v>-8.7999999999937017E-3</c:v>
                </c:pt>
                <c:pt idx="19" formatCode="0.0000">
                  <c:v>-8.82000000000005E-3</c:v>
                </c:pt>
                <c:pt idx="20" formatCode="0.0000">
                  <c:v>-9.0900000000004866E-3</c:v>
                </c:pt>
                <c:pt idx="21" formatCode="0.0000">
                  <c:v>-1.2360000000001037E-2</c:v>
                </c:pt>
                <c:pt idx="22" formatCode="0.0000">
                  <c:v>-1.0649999999998272E-2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8137696"/>
        <c:axId val="-1838142048"/>
      </c:lineChart>
      <c:dateAx>
        <c:axId val="-18381376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1838142048"/>
        <c:crosses val="autoZero"/>
        <c:auto val="1"/>
        <c:lblOffset val="100"/>
        <c:baseTimeUnit val="days"/>
      </c:dateAx>
      <c:valAx>
        <c:axId val="-1838142048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-1838137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93813625220115"/>
          <c:y val="2.8272015397804211E-2"/>
          <c:w val="0.10343501773173752"/>
          <c:h val="0.3903031394011819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5"/>
          <c:order val="0"/>
          <c:tx>
            <c:v>15.01.2016</c:v>
          </c:tx>
          <c:val>
            <c:numRef>
              <c:f>Vajumitabel_puhas!$N$135:$N$144</c:f>
              <c:numCache>
                <c:formatCode>General</c:formatCode>
                <c:ptCount val="10"/>
                <c:pt idx="0">
                  <c:v>74.131550000000004</c:v>
                </c:pt>
                <c:pt idx="1">
                  <c:v>74.170540000000003</c:v>
                </c:pt>
                <c:pt idx="2">
                  <c:v>74.254490000000004</c:v>
                </c:pt>
                <c:pt idx="3">
                  <c:v>74.318889999999996</c:v>
                </c:pt>
                <c:pt idx="4">
                  <c:v>74.210269999999994</c:v>
                </c:pt>
                <c:pt idx="5">
                  <c:v>74.257769999999994</c:v>
                </c:pt>
                <c:pt idx="6">
                  <c:v>74.231179999999995</c:v>
                </c:pt>
                <c:pt idx="7">
                  <c:v>74.213800000000006</c:v>
                </c:pt>
                <c:pt idx="8">
                  <c:v>74.178280000000001</c:v>
                </c:pt>
                <c:pt idx="9">
                  <c:v>74.173010000000005</c:v>
                </c:pt>
              </c:numCache>
            </c:numRef>
          </c:val>
          <c:smooth val="0"/>
        </c:ser>
        <c:ser>
          <c:idx val="4"/>
          <c:order val="1"/>
          <c:tx>
            <c:v>29.01.2016</c:v>
          </c:tx>
          <c:val>
            <c:numRef>
              <c:f>Vajumitabel_puhas!$O$135:$O$144</c:f>
              <c:numCache>
                <c:formatCode>General</c:formatCode>
                <c:ptCount val="10"/>
                <c:pt idx="0">
                  <c:v>74.141090000000005</c:v>
                </c:pt>
                <c:pt idx="1">
                  <c:v>74.176839999999999</c:v>
                </c:pt>
                <c:pt idx="2">
                  <c:v>74.257570000000001</c:v>
                </c:pt>
                <c:pt idx="3">
                  <c:v>74.318169999999995</c:v>
                </c:pt>
                <c:pt idx="4">
                  <c:v>74.20966</c:v>
                </c:pt>
                <c:pt idx="5">
                  <c:v>74.257620000000003</c:v>
                </c:pt>
                <c:pt idx="6">
                  <c:v>74.231809999999996</c:v>
                </c:pt>
                <c:pt idx="7">
                  <c:v>74.227670000000003</c:v>
                </c:pt>
                <c:pt idx="8">
                  <c:v>74.184690000000003</c:v>
                </c:pt>
                <c:pt idx="9">
                  <c:v>74.182460000000006</c:v>
                </c:pt>
              </c:numCache>
            </c:numRef>
          </c:val>
          <c:smooth val="0"/>
        </c:ser>
        <c:ser>
          <c:idx val="3"/>
          <c:order val="2"/>
          <c:tx>
            <c:v>16.02.2016</c:v>
          </c:tx>
          <c:val>
            <c:numRef>
              <c:f>Vajumitabel_puhas!$P$135:$P$144</c:f>
              <c:numCache>
                <c:formatCode>General</c:formatCode>
                <c:ptCount val="10"/>
                <c:pt idx="0">
                  <c:v>74.150630000000007</c:v>
                </c:pt>
                <c:pt idx="1">
                  <c:v>74.197339999999997</c:v>
                </c:pt>
                <c:pt idx="2">
                  <c:v>74.2727</c:v>
                </c:pt>
                <c:pt idx="3" formatCode="0.00000">
                  <c:v>74.324960000000004</c:v>
                </c:pt>
                <c:pt idx="4">
                  <c:v>74.222610000000003</c:v>
                </c:pt>
                <c:pt idx="5">
                  <c:v>74.268190000000004</c:v>
                </c:pt>
                <c:pt idx="6">
                  <c:v>74.241889999999998</c:v>
                </c:pt>
                <c:pt idx="7">
                  <c:v>74.231219999999993</c:v>
                </c:pt>
                <c:pt idx="8">
                  <c:v>74.194469999999995</c:v>
                </c:pt>
                <c:pt idx="9">
                  <c:v>74.189859999999996</c:v>
                </c:pt>
              </c:numCache>
            </c:numRef>
          </c:val>
          <c:smooth val="0"/>
        </c:ser>
        <c:ser>
          <c:idx val="0"/>
          <c:order val="3"/>
          <c:tx>
            <c:v>29.02.2016</c:v>
          </c:tx>
          <c:val>
            <c:numRef>
              <c:f>Vajumitabel_puhas!$Q$135:$Q$144</c:f>
              <c:numCache>
                <c:formatCode>General</c:formatCode>
                <c:ptCount val="10"/>
                <c:pt idx="0">
                  <c:v>74.149299999999997</c:v>
                </c:pt>
                <c:pt idx="1">
                  <c:v>74.190929999999994</c:v>
                </c:pt>
                <c:pt idx="2">
                  <c:v>74.270979999999994</c:v>
                </c:pt>
                <c:pt idx="3">
                  <c:v>74.325779999999995</c:v>
                </c:pt>
                <c:pt idx="4">
                  <c:v>74.224299999999999</c:v>
                </c:pt>
                <c:pt idx="5">
                  <c:v>74.268680000000003</c:v>
                </c:pt>
                <c:pt idx="6">
                  <c:v>74.240020000000001</c:v>
                </c:pt>
                <c:pt idx="7">
                  <c:v>74.227590000000006</c:v>
                </c:pt>
                <c:pt idx="8">
                  <c:v>74.188400000000001</c:v>
                </c:pt>
                <c:pt idx="9">
                  <c:v>74.180120000000002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Vajumitabel_puhas!$G$135:$G$144</c15:sqref>
                        </c15:formulaRef>
                      </c:ext>
                    </c:extLst>
                    <c:strCache>
                      <c:ptCount val="10"/>
                      <c:pt idx="0">
                        <c:v>S1</c:v>
                      </c:pt>
                      <c:pt idx="1">
                        <c:v>S2</c:v>
                      </c:pt>
                      <c:pt idx="2">
                        <c:v>S3</c:v>
                      </c:pt>
                      <c:pt idx="3">
                        <c:v>S4</c:v>
                      </c:pt>
                      <c:pt idx="4">
                        <c:v>S5</c:v>
                      </c:pt>
                      <c:pt idx="5">
                        <c:v>S6</c:v>
                      </c:pt>
                      <c:pt idx="6">
                        <c:v>S7</c:v>
                      </c:pt>
                      <c:pt idx="7">
                        <c:v>S8</c:v>
                      </c:pt>
                      <c:pt idx="8">
                        <c:v>S9</c:v>
                      </c:pt>
                      <c:pt idx="9">
                        <c:v>S10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4"/>
          <c:tx>
            <c:v>15.03.2016</c:v>
          </c:tx>
          <c:val>
            <c:numRef>
              <c:f>Vajumitabel_puhas!$R$135:$R$144</c:f>
              <c:numCache>
                <c:formatCode>General</c:formatCode>
                <c:ptCount val="10"/>
                <c:pt idx="0">
                  <c:v>74.149140000000003</c:v>
                </c:pt>
                <c:pt idx="1">
                  <c:v>74.191360000000003</c:v>
                </c:pt>
                <c:pt idx="2">
                  <c:v>74.263360000000006</c:v>
                </c:pt>
                <c:pt idx="4">
                  <c:v>74.215479999999999</c:v>
                </c:pt>
                <c:pt idx="5">
                  <c:v>74.263329999999996</c:v>
                </c:pt>
                <c:pt idx="6">
                  <c:v>74.235510000000005</c:v>
                </c:pt>
                <c:pt idx="7">
                  <c:v>74.232380000000006</c:v>
                </c:pt>
                <c:pt idx="8">
                  <c:v>74.185310000000001</c:v>
                </c:pt>
                <c:pt idx="9">
                  <c:v>74.175799999999995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Vajumitabel_puhas!$G$135:$G$144</c15:sqref>
                        </c15:formulaRef>
                      </c:ext>
                    </c:extLst>
                    <c:strCache>
                      <c:ptCount val="10"/>
                      <c:pt idx="0">
                        <c:v>S1</c:v>
                      </c:pt>
                      <c:pt idx="1">
                        <c:v>S2</c:v>
                      </c:pt>
                      <c:pt idx="2">
                        <c:v>S3</c:v>
                      </c:pt>
                      <c:pt idx="3">
                        <c:v>S4</c:v>
                      </c:pt>
                      <c:pt idx="4">
                        <c:v>S5</c:v>
                      </c:pt>
                      <c:pt idx="5">
                        <c:v>S6</c:v>
                      </c:pt>
                      <c:pt idx="6">
                        <c:v>S7</c:v>
                      </c:pt>
                      <c:pt idx="7">
                        <c:v>S8</c:v>
                      </c:pt>
                      <c:pt idx="8">
                        <c:v>S9</c:v>
                      </c:pt>
                      <c:pt idx="9">
                        <c:v>S10</c:v>
                      </c:pt>
                    </c:strCache>
                  </c:strRef>
                </c15:cat>
              </c15:filteredCategoryTitle>
            </c:ext>
          </c:extLst>
        </c:ser>
        <c:ser>
          <c:idx val="2"/>
          <c:order val="5"/>
          <c:tx>
            <c:v>29.12.2015</c:v>
          </c:tx>
          <c:val>
            <c:numRef>
              <c:f>Vajumitabel_puhas!$M$135:$M$144</c:f>
              <c:numCache>
                <c:formatCode>0.000</c:formatCode>
                <c:ptCount val="10"/>
                <c:pt idx="0">
                  <c:v>74.120500000000007</c:v>
                </c:pt>
                <c:pt idx="1">
                  <c:v>74.169659999999993</c:v>
                </c:pt>
                <c:pt idx="2">
                  <c:v>74.244299999999996</c:v>
                </c:pt>
                <c:pt idx="3">
                  <c:v>74.315110000000004</c:v>
                </c:pt>
                <c:pt idx="4">
                  <c:v>74.204530000000005</c:v>
                </c:pt>
                <c:pt idx="5">
                  <c:v>74.256739999999994</c:v>
                </c:pt>
                <c:pt idx="6">
                  <c:v>74.23</c:v>
                </c:pt>
                <c:pt idx="7">
                  <c:v>74.213139999999996</c:v>
                </c:pt>
                <c:pt idx="8">
                  <c:v>74.186449999999994</c:v>
                </c:pt>
                <c:pt idx="9">
                  <c:v>74.162909999999997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Vajumitabel_puhas!$G$135:$G$144</c15:sqref>
                        </c15:formulaRef>
                      </c:ext>
                    </c:extLst>
                    <c:strCache>
                      <c:ptCount val="10"/>
                      <c:pt idx="0">
                        <c:v>S1</c:v>
                      </c:pt>
                      <c:pt idx="1">
                        <c:v>S2</c:v>
                      </c:pt>
                      <c:pt idx="2">
                        <c:v>S3</c:v>
                      </c:pt>
                      <c:pt idx="3">
                        <c:v>S4</c:v>
                      </c:pt>
                      <c:pt idx="4">
                        <c:v>S5</c:v>
                      </c:pt>
                      <c:pt idx="5">
                        <c:v>S6</c:v>
                      </c:pt>
                      <c:pt idx="6">
                        <c:v>S7</c:v>
                      </c:pt>
                      <c:pt idx="7">
                        <c:v>S8</c:v>
                      </c:pt>
                      <c:pt idx="8">
                        <c:v>S9</c:v>
                      </c:pt>
                      <c:pt idx="9">
                        <c:v>S10</c:v>
                      </c:pt>
                    </c:strCache>
                  </c:strRef>
                </c15:cat>
              </c15:filteredCategoryTitle>
            </c:ext>
          </c:extLst>
        </c:ser>
        <c:ser>
          <c:idx val="6"/>
          <c:order val="6"/>
          <c:tx>
            <c:v>29.03.2016</c:v>
          </c:tx>
          <c:spPr>
            <a:ln w="127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val>
            <c:numRef>
              <c:f>Vajumitabel_puhas!$S$135:$S$144</c:f>
              <c:numCache>
                <c:formatCode>General</c:formatCode>
                <c:ptCount val="10"/>
                <c:pt idx="0">
                  <c:v>74.150130000000004</c:v>
                </c:pt>
                <c:pt idx="1">
                  <c:v>74.194379999999995</c:v>
                </c:pt>
                <c:pt idx="2">
                  <c:v>74.268219999999999</c:v>
                </c:pt>
                <c:pt idx="3">
                  <c:v>74.323229999999995</c:v>
                </c:pt>
                <c:pt idx="4">
                  <c:v>74.219040000000007</c:v>
                </c:pt>
                <c:pt idx="5">
                  <c:v>74.264979999999994</c:v>
                </c:pt>
                <c:pt idx="6">
                  <c:v>74.239469999999997</c:v>
                </c:pt>
                <c:pt idx="7">
                  <c:v>74.23415</c:v>
                </c:pt>
                <c:pt idx="8">
                  <c:v>74.19117</c:v>
                </c:pt>
                <c:pt idx="9">
                  <c:v>74.184420000000003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8144224"/>
        <c:axId val="-1838137152"/>
      </c:lineChart>
      <c:catAx>
        <c:axId val="-1838144224"/>
        <c:scaling>
          <c:orientation val="minMax"/>
        </c:scaling>
        <c:delete val="0"/>
        <c:axPos val="b"/>
        <c:majorTickMark val="out"/>
        <c:minorTickMark val="none"/>
        <c:tickLblPos val="nextTo"/>
        <c:crossAx val="-1838137152"/>
        <c:crosses val="autoZero"/>
        <c:auto val="1"/>
        <c:lblAlgn val="ctr"/>
        <c:lblOffset val="100"/>
        <c:noMultiLvlLbl val="0"/>
      </c:catAx>
      <c:valAx>
        <c:axId val="-1838137152"/>
        <c:scaling>
          <c:orientation val="minMax"/>
          <c:max val="74.349999999999994"/>
          <c:min val="74.09999999999999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38144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5"/>
          <c:order val="0"/>
          <c:tx>
            <c:v>15.01.2016</c:v>
          </c:tx>
          <c:val>
            <c:numRef>
              <c:f>Vajumitabel_puhas!$N$145:$N$154</c:f>
              <c:numCache>
                <c:formatCode>General</c:formatCode>
                <c:ptCount val="10"/>
                <c:pt idx="2">
                  <c:v>74.418819999999997</c:v>
                </c:pt>
                <c:pt idx="3">
                  <c:v>74.270560000000003</c:v>
                </c:pt>
                <c:pt idx="4">
                  <c:v>74.198790000000002</c:v>
                </c:pt>
                <c:pt idx="5">
                  <c:v>74.275440000000003</c:v>
                </c:pt>
                <c:pt idx="6">
                  <c:v>74.253399999999999</c:v>
                </c:pt>
                <c:pt idx="7">
                  <c:v>74.209710000000001</c:v>
                </c:pt>
                <c:pt idx="8">
                  <c:v>74.230919999999998</c:v>
                </c:pt>
                <c:pt idx="9">
                  <c:v>74.421859999999995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Vajumitabel_puhas!$G$185:$G$194</c15:sqref>
                        </c15:formulaRef>
                      </c:ext>
                    </c:extLst>
                    <c:strCache>
                      <c:ptCount val="10"/>
                      <c:pt idx="0">
                        <c:v>N1</c:v>
                      </c:pt>
                      <c:pt idx="1">
                        <c:v>N2</c:v>
                      </c:pt>
                      <c:pt idx="2">
                        <c:v>N3</c:v>
                      </c:pt>
                      <c:pt idx="3">
                        <c:v>N4</c:v>
                      </c:pt>
                      <c:pt idx="4">
                        <c:v>N5</c:v>
                      </c:pt>
                      <c:pt idx="5">
                        <c:v>N6</c:v>
                      </c:pt>
                      <c:pt idx="6">
                        <c:v>N7</c:v>
                      </c:pt>
                      <c:pt idx="7">
                        <c:v>N8</c:v>
                      </c:pt>
                      <c:pt idx="8">
                        <c:v>N9</c:v>
                      </c:pt>
                      <c:pt idx="9">
                        <c:v>N10</c:v>
                      </c:pt>
                    </c:strCache>
                  </c:strRef>
                </c15:cat>
              </c15:filteredCategoryTitle>
            </c:ext>
          </c:extLst>
        </c:ser>
        <c:ser>
          <c:idx val="4"/>
          <c:order val="1"/>
          <c:tx>
            <c:v>29.01.2016</c:v>
          </c:tx>
          <c:val>
            <c:numRef>
              <c:f>Vajumitabel_puhas!$O$145:$O$154</c:f>
              <c:numCache>
                <c:formatCode>General</c:formatCode>
                <c:ptCount val="10"/>
                <c:pt idx="0">
                  <c:v>74.134690000000006</c:v>
                </c:pt>
                <c:pt idx="1">
                  <c:v>74.232060000000004</c:v>
                </c:pt>
                <c:pt idx="2">
                  <c:v>74.417879999999997</c:v>
                </c:pt>
                <c:pt idx="3">
                  <c:v>74.271069999999995</c:v>
                </c:pt>
                <c:pt idx="4">
                  <c:v>74.201179999999994</c:v>
                </c:pt>
                <c:pt idx="5">
                  <c:v>74.277320000000003</c:v>
                </c:pt>
                <c:pt idx="6">
                  <c:v>74.255039999999994</c:v>
                </c:pt>
                <c:pt idx="7">
                  <c:v>74.209199999999996</c:v>
                </c:pt>
                <c:pt idx="8">
                  <c:v>74.249809999999997</c:v>
                </c:pt>
                <c:pt idx="9">
                  <c:v>74.435839999999999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Vajumitabel_puhas!$G$185:$G$194</c15:sqref>
                        </c15:formulaRef>
                      </c:ext>
                    </c:extLst>
                    <c:strCache>
                      <c:ptCount val="10"/>
                      <c:pt idx="0">
                        <c:v>N1</c:v>
                      </c:pt>
                      <c:pt idx="1">
                        <c:v>N2</c:v>
                      </c:pt>
                      <c:pt idx="2">
                        <c:v>N3</c:v>
                      </c:pt>
                      <c:pt idx="3">
                        <c:v>N4</c:v>
                      </c:pt>
                      <c:pt idx="4">
                        <c:v>N5</c:v>
                      </c:pt>
                      <c:pt idx="5">
                        <c:v>N6</c:v>
                      </c:pt>
                      <c:pt idx="6">
                        <c:v>N7</c:v>
                      </c:pt>
                      <c:pt idx="7">
                        <c:v>N8</c:v>
                      </c:pt>
                      <c:pt idx="8">
                        <c:v>N9</c:v>
                      </c:pt>
                      <c:pt idx="9">
                        <c:v>N10</c:v>
                      </c:pt>
                    </c:strCache>
                  </c:strRef>
                </c15:cat>
              </c15:filteredCategoryTitle>
            </c:ext>
          </c:extLst>
        </c:ser>
        <c:ser>
          <c:idx val="3"/>
          <c:order val="2"/>
          <c:tx>
            <c:v>16.02.2016</c:v>
          </c:tx>
          <c:val>
            <c:numRef>
              <c:f>Vajumitabel_puhas!$P$145:$P$154</c:f>
              <c:numCache>
                <c:formatCode>General</c:formatCode>
                <c:ptCount val="10"/>
                <c:pt idx="0">
                  <c:v>74.149789999999996</c:v>
                </c:pt>
                <c:pt idx="1">
                  <c:v>74.244780000000006</c:v>
                </c:pt>
                <c:pt idx="2">
                  <c:v>74.424869999999999</c:v>
                </c:pt>
                <c:pt idx="3">
                  <c:v>74.279709999999994</c:v>
                </c:pt>
                <c:pt idx="4">
                  <c:v>74.204300000000003</c:v>
                </c:pt>
                <c:pt idx="6">
                  <c:v>74.268090000000001</c:v>
                </c:pt>
                <c:pt idx="8">
                  <c:v>74.266139999999993</c:v>
                </c:pt>
                <c:pt idx="9">
                  <c:v>74.438689999999994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Vajumitabel_puhas!$G$185:$G$194</c15:sqref>
                        </c15:formulaRef>
                      </c:ext>
                    </c:extLst>
                    <c:strCache>
                      <c:ptCount val="10"/>
                      <c:pt idx="0">
                        <c:v>N1</c:v>
                      </c:pt>
                      <c:pt idx="1">
                        <c:v>N2</c:v>
                      </c:pt>
                      <c:pt idx="2">
                        <c:v>N3</c:v>
                      </c:pt>
                      <c:pt idx="3">
                        <c:v>N4</c:v>
                      </c:pt>
                      <c:pt idx="4">
                        <c:v>N5</c:v>
                      </c:pt>
                      <c:pt idx="5">
                        <c:v>N6</c:v>
                      </c:pt>
                      <c:pt idx="6">
                        <c:v>N7</c:v>
                      </c:pt>
                      <c:pt idx="7">
                        <c:v>N8</c:v>
                      </c:pt>
                      <c:pt idx="8">
                        <c:v>N9</c:v>
                      </c:pt>
                      <c:pt idx="9">
                        <c:v>N10</c:v>
                      </c:pt>
                    </c:strCache>
                  </c:strRef>
                </c15:cat>
              </c15:filteredCategoryTitle>
            </c:ext>
          </c:extLst>
        </c:ser>
        <c:ser>
          <c:idx val="0"/>
          <c:order val="3"/>
          <c:tx>
            <c:v>29.02.2016</c:v>
          </c:tx>
          <c:val>
            <c:numRef>
              <c:f>Vajumitabel_puhas!$Q$145:$Q$154</c:f>
              <c:numCache>
                <c:formatCode>General</c:formatCode>
                <c:ptCount val="10"/>
                <c:pt idx="0">
                  <c:v>74.146150000000006</c:v>
                </c:pt>
                <c:pt idx="1">
                  <c:v>74.24297</c:v>
                </c:pt>
                <c:pt idx="2">
                  <c:v>74.424170000000004</c:v>
                </c:pt>
                <c:pt idx="3">
                  <c:v>74.276020000000003</c:v>
                </c:pt>
                <c:pt idx="6">
                  <c:v>74.271280000000004</c:v>
                </c:pt>
                <c:pt idx="8">
                  <c:v>74.257360000000006</c:v>
                </c:pt>
                <c:pt idx="9">
                  <c:v>74.430859999999996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Vajumitabel_puhas!$G$185:$G$194</c15:sqref>
                        </c15:formulaRef>
                      </c:ext>
                    </c:extLst>
                    <c:strCache>
                      <c:ptCount val="10"/>
                      <c:pt idx="0">
                        <c:v>N1</c:v>
                      </c:pt>
                      <c:pt idx="1">
                        <c:v>N2</c:v>
                      </c:pt>
                      <c:pt idx="2">
                        <c:v>N3</c:v>
                      </c:pt>
                      <c:pt idx="3">
                        <c:v>N4</c:v>
                      </c:pt>
                      <c:pt idx="4">
                        <c:v>N5</c:v>
                      </c:pt>
                      <c:pt idx="5">
                        <c:v>N6</c:v>
                      </c:pt>
                      <c:pt idx="6">
                        <c:v>N7</c:v>
                      </c:pt>
                      <c:pt idx="7">
                        <c:v>N8</c:v>
                      </c:pt>
                      <c:pt idx="8">
                        <c:v>N9</c:v>
                      </c:pt>
                      <c:pt idx="9">
                        <c:v>N10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4"/>
          <c:tx>
            <c:v>15.03.2016</c:v>
          </c:tx>
          <c:val>
            <c:numRef>
              <c:f>Vajumitabel_puhas!$R$145:$R$154</c:f>
              <c:numCache>
                <c:formatCode>General</c:formatCode>
                <c:ptCount val="10"/>
                <c:pt idx="0">
                  <c:v>74.146829999999994</c:v>
                </c:pt>
                <c:pt idx="1">
                  <c:v>74.239909999999995</c:v>
                </c:pt>
                <c:pt idx="2">
                  <c:v>74.421310000000005</c:v>
                </c:pt>
                <c:pt idx="3">
                  <c:v>74.272279999999995</c:v>
                </c:pt>
                <c:pt idx="8">
                  <c:v>74.252420000000001</c:v>
                </c:pt>
                <c:pt idx="9">
                  <c:v>74.430549999999997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Vajumitabel_puhas!$G$185:$G$194</c15:sqref>
                        </c15:formulaRef>
                      </c:ext>
                    </c:extLst>
                    <c:strCache>
                      <c:ptCount val="10"/>
                      <c:pt idx="0">
                        <c:v>N1</c:v>
                      </c:pt>
                      <c:pt idx="1">
                        <c:v>N2</c:v>
                      </c:pt>
                      <c:pt idx="2">
                        <c:v>N3</c:v>
                      </c:pt>
                      <c:pt idx="3">
                        <c:v>N4</c:v>
                      </c:pt>
                      <c:pt idx="4">
                        <c:v>N5</c:v>
                      </c:pt>
                      <c:pt idx="5">
                        <c:v>N6</c:v>
                      </c:pt>
                      <c:pt idx="6">
                        <c:v>N7</c:v>
                      </c:pt>
                      <c:pt idx="7">
                        <c:v>N8</c:v>
                      </c:pt>
                      <c:pt idx="8">
                        <c:v>N9</c:v>
                      </c:pt>
                      <c:pt idx="9">
                        <c:v>N10</c:v>
                      </c:pt>
                    </c:strCache>
                  </c:strRef>
                </c15:cat>
              </c15:filteredCategoryTitle>
            </c:ext>
          </c:extLst>
        </c:ser>
        <c:ser>
          <c:idx val="6"/>
          <c:order val="5"/>
          <c:tx>
            <c:v>29.03.2016</c:v>
          </c:tx>
          <c:spPr>
            <a:ln w="127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val>
            <c:numRef>
              <c:f>Vajumitabel_puhas!$S$145:$S$154</c:f>
              <c:numCache>
                <c:formatCode>General</c:formatCode>
                <c:ptCount val="10"/>
                <c:pt idx="1">
                  <c:v>74.239779999999996</c:v>
                </c:pt>
                <c:pt idx="2">
                  <c:v>74.42465</c:v>
                </c:pt>
                <c:pt idx="3">
                  <c:v>74.276200000000003</c:v>
                </c:pt>
                <c:pt idx="5">
                  <c:v>74.280060000000006</c:v>
                </c:pt>
                <c:pt idx="6">
                  <c:v>74.265749999999997</c:v>
                </c:pt>
                <c:pt idx="8">
                  <c:v>74.260009999999994</c:v>
                </c:pt>
                <c:pt idx="9">
                  <c:v>74.443680000000001</c:v>
                </c:pt>
              </c:numCache>
            </c:numRef>
          </c:val>
          <c:smooth val="0"/>
        </c:ser>
        <c:ser>
          <c:idx val="2"/>
          <c:order val="6"/>
          <c:tx>
            <c:v>29.12.2015</c:v>
          </c:tx>
          <c:val>
            <c:numRef>
              <c:f>Vajumitabel_puhas!$M$145:$M$154</c:f>
              <c:numCache>
                <c:formatCode>0.000</c:formatCode>
                <c:ptCount val="10"/>
                <c:pt idx="0">
                  <c:v>74.131</c:v>
                </c:pt>
                <c:pt idx="1">
                  <c:v>74.221459999999993</c:v>
                </c:pt>
                <c:pt idx="2">
                  <c:v>74.419979999999995</c:v>
                </c:pt>
                <c:pt idx="3">
                  <c:v>74.263540000000006</c:v>
                </c:pt>
                <c:pt idx="4">
                  <c:v>74.188000000000002</c:v>
                </c:pt>
                <c:pt idx="5">
                  <c:v>74.27843</c:v>
                </c:pt>
                <c:pt idx="6">
                  <c:v>74.246480000000005</c:v>
                </c:pt>
                <c:pt idx="7">
                  <c:v>74.205619999999996</c:v>
                </c:pt>
                <c:pt idx="8">
                  <c:v>74.230549999999994</c:v>
                </c:pt>
                <c:pt idx="9">
                  <c:v>74.398229999999998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Vajumitabel_puhas!$G$185:$G$194</c15:sqref>
                        </c15:formulaRef>
                      </c:ext>
                    </c:extLst>
                    <c:strCache>
                      <c:ptCount val="10"/>
                      <c:pt idx="0">
                        <c:v>N1</c:v>
                      </c:pt>
                      <c:pt idx="1">
                        <c:v>N2</c:v>
                      </c:pt>
                      <c:pt idx="2">
                        <c:v>N3</c:v>
                      </c:pt>
                      <c:pt idx="3">
                        <c:v>N4</c:v>
                      </c:pt>
                      <c:pt idx="4">
                        <c:v>N5</c:v>
                      </c:pt>
                      <c:pt idx="5">
                        <c:v>N6</c:v>
                      </c:pt>
                      <c:pt idx="6">
                        <c:v>N7</c:v>
                      </c:pt>
                      <c:pt idx="7">
                        <c:v>N8</c:v>
                      </c:pt>
                      <c:pt idx="8">
                        <c:v>N9</c:v>
                      </c:pt>
                      <c:pt idx="9">
                        <c:v>N10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8143136"/>
        <c:axId val="-1838142592"/>
      </c:lineChart>
      <c:catAx>
        <c:axId val="-18381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838142592"/>
        <c:crosses val="autoZero"/>
        <c:auto val="1"/>
        <c:lblAlgn val="ctr"/>
        <c:lblOffset val="100"/>
        <c:noMultiLvlLbl val="0"/>
      </c:catAx>
      <c:valAx>
        <c:axId val="-1838142592"/>
        <c:scaling>
          <c:orientation val="minMax"/>
          <c:max val="74.45"/>
          <c:min val="74.09999999999999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38143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5"/>
          <c:order val="0"/>
          <c:tx>
            <c:v>15.10.2015</c:v>
          </c:tx>
          <c:val>
            <c:numRef>
              <c:f>Vajumitabel_puhas!$H$145:$H$154</c:f>
              <c:numCache>
                <c:formatCode>0.000</c:formatCode>
                <c:ptCount val="10"/>
                <c:pt idx="0">
                  <c:v>74.128029999999995</c:v>
                </c:pt>
                <c:pt idx="1">
                  <c:v>74.22672</c:v>
                </c:pt>
                <c:pt idx="2">
                  <c:v>74.430289999999999</c:v>
                </c:pt>
                <c:pt idx="3">
                  <c:v>74.270089999999996</c:v>
                </c:pt>
                <c:pt idx="4">
                  <c:v>74.205100000000002</c:v>
                </c:pt>
                <c:pt idx="5">
                  <c:v>74.3</c:v>
                </c:pt>
                <c:pt idx="6">
                  <c:v>74.261060000000001</c:v>
                </c:pt>
                <c:pt idx="7">
                  <c:v>74.230080000000001</c:v>
                </c:pt>
                <c:pt idx="8">
                  <c:v>74.246750000000006</c:v>
                </c:pt>
                <c:pt idx="9">
                  <c:v>74.415049999999994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Vajumitabel_puhas!$G$185:$G$194</c15:sqref>
                        </c15:formulaRef>
                      </c:ext>
                    </c:extLst>
                    <c:strCache>
                      <c:ptCount val="10"/>
                      <c:pt idx="0">
                        <c:v>N1</c:v>
                      </c:pt>
                      <c:pt idx="1">
                        <c:v>N2</c:v>
                      </c:pt>
                      <c:pt idx="2">
                        <c:v>N3</c:v>
                      </c:pt>
                      <c:pt idx="3">
                        <c:v>N4</c:v>
                      </c:pt>
                      <c:pt idx="4">
                        <c:v>N5</c:v>
                      </c:pt>
                      <c:pt idx="5">
                        <c:v>N6</c:v>
                      </c:pt>
                      <c:pt idx="6">
                        <c:v>N7</c:v>
                      </c:pt>
                      <c:pt idx="7">
                        <c:v>N8</c:v>
                      </c:pt>
                      <c:pt idx="8">
                        <c:v>N9</c:v>
                      </c:pt>
                      <c:pt idx="9">
                        <c:v>N10</c:v>
                      </c:pt>
                    </c:strCache>
                  </c:strRef>
                </c15:cat>
              </c15:filteredCategoryTitle>
            </c:ext>
          </c:extLst>
        </c:ser>
        <c:ser>
          <c:idx val="4"/>
          <c:order val="1"/>
          <c:tx>
            <c:v>30.10.2015</c:v>
          </c:tx>
          <c:val>
            <c:numRef>
              <c:f>Vajumitabel_puhas!$I$145:$I$154</c:f>
              <c:numCache>
                <c:formatCode>0.000</c:formatCode>
                <c:ptCount val="10"/>
                <c:pt idx="2">
                  <c:v>74.411910000000006</c:v>
                </c:pt>
                <c:pt idx="3">
                  <c:v>74.25573</c:v>
                </c:pt>
                <c:pt idx="4">
                  <c:v>74.184489999999997</c:v>
                </c:pt>
                <c:pt idx="5">
                  <c:v>74.280299999999997</c:v>
                </c:pt>
                <c:pt idx="6">
                  <c:v>74.243759999999995</c:v>
                </c:pt>
                <c:pt idx="7">
                  <c:v>74.207970000000003</c:v>
                </c:pt>
                <c:pt idx="8">
                  <c:v>74.218000000000004</c:v>
                </c:pt>
                <c:pt idx="9">
                  <c:v>74.38006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Vajumitabel_puhas!$G$185:$G$194</c15:sqref>
                        </c15:formulaRef>
                      </c:ext>
                    </c:extLst>
                    <c:strCache>
                      <c:ptCount val="10"/>
                      <c:pt idx="0">
                        <c:v>N1</c:v>
                      </c:pt>
                      <c:pt idx="1">
                        <c:v>N2</c:v>
                      </c:pt>
                      <c:pt idx="2">
                        <c:v>N3</c:v>
                      </c:pt>
                      <c:pt idx="3">
                        <c:v>N4</c:v>
                      </c:pt>
                      <c:pt idx="4">
                        <c:v>N5</c:v>
                      </c:pt>
                      <c:pt idx="5">
                        <c:v>N6</c:v>
                      </c:pt>
                      <c:pt idx="6">
                        <c:v>N7</c:v>
                      </c:pt>
                      <c:pt idx="7">
                        <c:v>N8</c:v>
                      </c:pt>
                      <c:pt idx="8">
                        <c:v>N9</c:v>
                      </c:pt>
                      <c:pt idx="9">
                        <c:v>N10</c:v>
                      </c:pt>
                    </c:strCache>
                  </c:strRef>
                </c15:cat>
              </c15:filteredCategoryTitle>
            </c:ext>
          </c:extLst>
        </c:ser>
        <c:ser>
          <c:idx val="3"/>
          <c:order val="2"/>
          <c:tx>
            <c:v>16.11.2015</c:v>
          </c:tx>
          <c:val>
            <c:numRef>
              <c:f>Vajumitabel_puhas!$J$145:$J$154</c:f>
              <c:numCache>
                <c:formatCode>0.000</c:formatCode>
                <c:ptCount val="10"/>
                <c:pt idx="0">
                  <c:v>74.119460000000004</c:v>
                </c:pt>
                <c:pt idx="1">
                  <c:v>74.212549999999993</c:v>
                </c:pt>
                <c:pt idx="2">
                  <c:v>74.410740000000004</c:v>
                </c:pt>
                <c:pt idx="3">
                  <c:v>74.255840000000006</c:v>
                </c:pt>
                <c:pt idx="4">
                  <c:v>74.17962</c:v>
                </c:pt>
                <c:pt idx="5">
                  <c:v>74.275069999999999</c:v>
                </c:pt>
                <c:pt idx="6">
                  <c:v>74.242940000000004</c:v>
                </c:pt>
                <c:pt idx="7">
                  <c:v>74.203620000000001</c:v>
                </c:pt>
                <c:pt idx="8">
                  <c:v>74.217709999999997</c:v>
                </c:pt>
                <c:pt idx="9">
                  <c:v>74.380409999999998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Vajumitabel_puhas!$G$185:$G$194</c15:sqref>
                        </c15:formulaRef>
                      </c:ext>
                    </c:extLst>
                    <c:strCache>
                      <c:ptCount val="10"/>
                      <c:pt idx="0">
                        <c:v>N1</c:v>
                      </c:pt>
                      <c:pt idx="1">
                        <c:v>N2</c:v>
                      </c:pt>
                      <c:pt idx="2">
                        <c:v>N3</c:v>
                      </c:pt>
                      <c:pt idx="3">
                        <c:v>N4</c:v>
                      </c:pt>
                      <c:pt idx="4">
                        <c:v>N5</c:v>
                      </c:pt>
                      <c:pt idx="5">
                        <c:v>N6</c:v>
                      </c:pt>
                      <c:pt idx="6">
                        <c:v>N7</c:v>
                      </c:pt>
                      <c:pt idx="7">
                        <c:v>N8</c:v>
                      </c:pt>
                      <c:pt idx="8">
                        <c:v>N9</c:v>
                      </c:pt>
                      <c:pt idx="9">
                        <c:v>N10</c:v>
                      </c:pt>
                    </c:strCache>
                  </c:strRef>
                </c15:cat>
              </c15:filteredCategoryTitle>
            </c:ext>
          </c:extLst>
        </c:ser>
        <c:ser>
          <c:idx val="0"/>
          <c:order val="3"/>
          <c:tx>
            <c:v>30.11.2015</c:v>
          </c:tx>
          <c:val>
            <c:numRef>
              <c:f>Vajumitabel_puhas!$K$145:$K$154</c:f>
              <c:numCache>
                <c:formatCode>0.000</c:formatCode>
                <c:ptCount val="10"/>
                <c:pt idx="0">
                  <c:v>74.124539999999996</c:v>
                </c:pt>
                <c:pt idx="1">
                  <c:v>74.218429999999998</c:v>
                </c:pt>
                <c:pt idx="2">
                  <c:v>74.414460000000005</c:v>
                </c:pt>
                <c:pt idx="3">
                  <c:v>74.259289999999993</c:v>
                </c:pt>
                <c:pt idx="4">
                  <c:v>74.182119999999998</c:v>
                </c:pt>
                <c:pt idx="5">
                  <c:v>74.276129999999995</c:v>
                </c:pt>
                <c:pt idx="6">
                  <c:v>74.244330000000005</c:v>
                </c:pt>
                <c:pt idx="7">
                  <c:v>74.204899999999995</c:v>
                </c:pt>
                <c:pt idx="8">
                  <c:v>74.220470000000006</c:v>
                </c:pt>
                <c:pt idx="9">
                  <c:v>74.38006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Vajumitabel_puhas!$G$185:$G$194</c15:sqref>
                        </c15:formulaRef>
                      </c:ext>
                    </c:extLst>
                    <c:strCache>
                      <c:ptCount val="10"/>
                      <c:pt idx="0">
                        <c:v>N1</c:v>
                      </c:pt>
                      <c:pt idx="1">
                        <c:v>N2</c:v>
                      </c:pt>
                      <c:pt idx="2">
                        <c:v>N3</c:v>
                      </c:pt>
                      <c:pt idx="3">
                        <c:v>N4</c:v>
                      </c:pt>
                      <c:pt idx="4">
                        <c:v>N5</c:v>
                      </c:pt>
                      <c:pt idx="5">
                        <c:v>N6</c:v>
                      </c:pt>
                      <c:pt idx="6">
                        <c:v>N7</c:v>
                      </c:pt>
                      <c:pt idx="7">
                        <c:v>N8</c:v>
                      </c:pt>
                      <c:pt idx="8">
                        <c:v>N9</c:v>
                      </c:pt>
                      <c:pt idx="9">
                        <c:v>N10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4"/>
          <c:tx>
            <c:v>15.12.2015</c:v>
          </c:tx>
          <c:val>
            <c:numRef>
              <c:f>Vajumitabel_puhas!$L$145:$L$154</c:f>
              <c:numCache>
                <c:formatCode>0.000</c:formatCode>
                <c:ptCount val="10"/>
                <c:pt idx="0">
                  <c:v>74.129050000000007</c:v>
                </c:pt>
                <c:pt idx="1">
                  <c:v>74.219949999999997</c:v>
                </c:pt>
                <c:pt idx="2">
                  <c:v>74.420029999999997</c:v>
                </c:pt>
                <c:pt idx="3">
                  <c:v>74.266440000000003</c:v>
                </c:pt>
                <c:pt idx="5">
                  <c:v>74.276989999999998</c:v>
                </c:pt>
                <c:pt idx="6">
                  <c:v>74.24933</c:v>
                </c:pt>
                <c:pt idx="7">
                  <c:v>74.210570000000004</c:v>
                </c:pt>
                <c:pt idx="8">
                  <c:v>74.221590000000006</c:v>
                </c:pt>
                <c:pt idx="9">
                  <c:v>74.384680000000003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Vajumitabel_puhas!$G$185:$G$194</c15:sqref>
                        </c15:formulaRef>
                      </c:ext>
                    </c:extLst>
                    <c:strCache>
                      <c:ptCount val="10"/>
                      <c:pt idx="0">
                        <c:v>N1</c:v>
                      </c:pt>
                      <c:pt idx="1">
                        <c:v>N2</c:v>
                      </c:pt>
                      <c:pt idx="2">
                        <c:v>N3</c:v>
                      </c:pt>
                      <c:pt idx="3">
                        <c:v>N4</c:v>
                      </c:pt>
                      <c:pt idx="4">
                        <c:v>N5</c:v>
                      </c:pt>
                      <c:pt idx="5">
                        <c:v>N6</c:v>
                      </c:pt>
                      <c:pt idx="6">
                        <c:v>N7</c:v>
                      </c:pt>
                      <c:pt idx="7">
                        <c:v>N8</c:v>
                      </c:pt>
                      <c:pt idx="8">
                        <c:v>N9</c:v>
                      </c:pt>
                      <c:pt idx="9">
                        <c:v>N10</c:v>
                      </c:pt>
                    </c:strCache>
                  </c:strRef>
                </c15:cat>
              </c15:filteredCategoryTitle>
            </c:ext>
          </c:extLst>
        </c:ser>
        <c:ser>
          <c:idx val="2"/>
          <c:order val="5"/>
          <c:tx>
            <c:v>29.12.2015</c:v>
          </c:tx>
          <c:val>
            <c:numRef>
              <c:f>Vajumitabel_puhas!$M$145:$M$154</c:f>
              <c:numCache>
                <c:formatCode>0.000</c:formatCode>
                <c:ptCount val="10"/>
                <c:pt idx="0">
                  <c:v>74.131</c:v>
                </c:pt>
                <c:pt idx="1">
                  <c:v>74.221459999999993</c:v>
                </c:pt>
                <c:pt idx="2">
                  <c:v>74.419979999999995</c:v>
                </c:pt>
                <c:pt idx="3">
                  <c:v>74.263540000000006</c:v>
                </c:pt>
                <c:pt idx="4">
                  <c:v>74.188000000000002</c:v>
                </c:pt>
                <c:pt idx="5">
                  <c:v>74.27843</c:v>
                </c:pt>
                <c:pt idx="6">
                  <c:v>74.246480000000005</c:v>
                </c:pt>
                <c:pt idx="7">
                  <c:v>74.205619999999996</c:v>
                </c:pt>
                <c:pt idx="8">
                  <c:v>74.230549999999994</c:v>
                </c:pt>
                <c:pt idx="9">
                  <c:v>74.398229999999998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Vajumitabel_puhas!$G$185:$G$194</c15:sqref>
                        </c15:formulaRef>
                      </c:ext>
                    </c:extLst>
                    <c:strCache>
                      <c:ptCount val="10"/>
                      <c:pt idx="0">
                        <c:v>N1</c:v>
                      </c:pt>
                      <c:pt idx="1">
                        <c:v>N2</c:v>
                      </c:pt>
                      <c:pt idx="2">
                        <c:v>N3</c:v>
                      </c:pt>
                      <c:pt idx="3">
                        <c:v>N4</c:v>
                      </c:pt>
                      <c:pt idx="4">
                        <c:v>N5</c:v>
                      </c:pt>
                      <c:pt idx="5">
                        <c:v>N6</c:v>
                      </c:pt>
                      <c:pt idx="6">
                        <c:v>N7</c:v>
                      </c:pt>
                      <c:pt idx="7">
                        <c:v>N8</c:v>
                      </c:pt>
                      <c:pt idx="8">
                        <c:v>N9</c:v>
                      </c:pt>
                      <c:pt idx="9">
                        <c:v>N10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8140416"/>
        <c:axId val="-1838141504"/>
      </c:lineChart>
      <c:catAx>
        <c:axId val="-1838140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838141504"/>
        <c:crosses val="autoZero"/>
        <c:auto val="1"/>
        <c:lblAlgn val="ctr"/>
        <c:lblOffset val="100"/>
        <c:noMultiLvlLbl val="0"/>
      </c:catAx>
      <c:valAx>
        <c:axId val="-1838141504"/>
        <c:scaling>
          <c:orientation val="minMax"/>
          <c:max val="74.45"/>
          <c:min val="74.099999999999994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-1838140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5"/>
          <c:order val="0"/>
          <c:tx>
            <c:v>15.10.2015</c:v>
          </c:tx>
          <c:val>
            <c:numRef>
              <c:f>Vajumitabel_puhas!$H$135:$H$144</c:f>
              <c:numCache>
                <c:formatCode>0.000</c:formatCode>
                <c:ptCount val="10"/>
                <c:pt idx="0">
                  <c:v>74.115070000000003</c:v>
                </c:pt>
                <c:pt idx="1">
                  <c:v>74.186239999999998</c:v>
                </c:pt>
                <c:pt idx="2">
                  <c:v>74.261259999999993</c:v>
                </c:pt>
                <c:pt idx="3">
                  <c:v>74.337680000000006</c:v>
                </c:pt>
                <c:pt idx="4">
                  <c:v>74.239990000000006</c:v>
                </c:pt>
                <c:pt idx="5">
                  <c:v>74.286420000000007</c:v>
                </c:pt>
                <c:pt idx="6">
                  <c:v>74.260140000000007</c:v>
                </c:pt>
                <c:pt idx="7">
                  <c:v>74.236059999999995</c:v>
                </c:pt>
                <c:pt idx="8">
                  <c:v>74.209220000000002</c:v>
                </c:pt>
                <c:pt idx="9">
                  <c:v>74.181120000000007</c:v>
                </c:pt>
              </c:numCache>
            </c:numRef>
          </c:val>
          <c:smooth val="0"/>
        </c:ser>
        <c:ser>
          <c:idx val="4"/>
          <c:order val="1"/>
          <c:tx>
            <c:v>30.10.2015</c:v>
          </c:tx>
          <c:val>
            <c:numRef>
              <c:f>Vajumitabel_puhas!$I$135:$I$144</c:f>
              <c:numCache>
                <c:formatCode>0.000</c:formatCode>
                <c:ptCount val="10"/>
                <c:pt idx="0">
                  <c:v>74.115070000000003</c:v>
                </c:pt>
                <c:pt idx="1">
                  <c:v>74.161529999999999</c:v>
                </c:pt>
                <c:pt idx="2">
                  <c:v>74.239490000000004</c:v>
                </c:pt>
                <c:pt idx="3">
                  <c:v>74.314909999999998</c:v>
                </c:pt>
                <c:pt idx="4">
                  <c:v>74.212540000000004</c:v>
                </c:pt>
                <c:pt idx="5">
                  <c:v>74.260019999999997</c:v>
                </c:pt>
                <c:pt idx="6">
                  <c:v>74.238690000000005</c:v>
                </c:pt>
                <c:pt idx="7">
                  <c:v>74.217820000000003</c:v>
                </c:pt>
                <c:pt idx="8">
                  <c:v>74.186769999999996</c:v>
                </c:pt>
                <c:pt idx="9">
                  <c:v>74.162180000000006</c:v>
                </c:pt>
              </c:numCache>
            </c:numRef>
          </c:val>
          <c:smooth val="0"/>
        </c:ser>
        <c:ser>
          <c:idx val="3"/>
          <c:order val="2"/>
          <c:tx>
            <c:v>16.11.2015</c:v>
          </c:tx>
          <c:val>
            <c:numRef>
              <c:f>Vajumitabel_puhas!$J$135:$J$144</c:f>
              <c:numCache>
                <c:formatCode>0.000</c:formatCode>
                <c:ptCount val="10"/>
                <c:pt idx="2">
                  <c:v>74.238579999999999</c:v>
                </c:pt>
                <c:pt idx="3">
                  <c:v>74.312070000000006</c:v>
                </c:pt>
                <c:pt idx="4">
                  <c:v>74.2029</c:v>
                </c:pt>
                <c:pt idx="5">
                  <c:v>74.257400000000004</c:v>
                </c:pt>
                <c:pt idx="6">
                  <c:v>74.233639999999994</c:v>
                </c:pt>
                <c:pt idx="7">
                  <c:v>74.210639999999998</c:v>
                </c:pt>
                <c:pt idx="8">
                  <c:v>74.183700000000002</c:v>
                </c:pt>
                <c:pt idx="9">
                  <c:v>74.161600000000007</c:v>
                </c:pt>
              </c:numCache>
            </c:numRef>
          </c:val>
          <c:smooth val="0"/>
        </c:ser>
        <c:ser>
          <c:idx val="0"/>
          <c:order val="3"/>
          <c:tx>
            <c:v>30.11.2015</c:v>
          </c:tx>
          <c:val>
            <c:numRef>
              <c:f>Vajumitabel_puhas!$K$135:$K$144</c:f>
              <c:numCache>
                <c:formatCode>0.000</c:formatCode>
                <c:ptCount val="10"/>
                <c:pt idx="0">
                  <c:v>74.116900000000001</c:v>
                </c:pt>
                <c:pt idx="1">
                  <c:v>74.161289999999994</c:v>
                </c:pt>
                <c:pt idx="2">
                  <c:v>74.240589999999997</c:v>
                </c:pt>
                <c:pt idx="3">
                  <c:v>74.313299999999998</c:v>
                </c:pt>
                <c:pt idx="4">
                  <c:v>74.203159999999997</c:v>
                </c:pt>
                <c:pt idx="5">
                  <c:v>74.254819999999995</c:v>
                </c:pt>
                <c:pt idx="6">
                  <c:v>74.231250000000003</c:v>
                </c:pt>
                <c:pt idx="7">
                  <c:v>74.211529999999996</c:v>
                </c:pt>
                <c:pt idx="8">
                  <c:v>74.183490000000006</c:v>
                </c:pt>
                <c:pt idx="9">
                  <c:v>74.16122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Vajumitabel_puhas!$G$135:$G$144</c15:sqref>
                        </c15:formulaRef>
                      </c:ext>
                    </c:extLst>
                    <c:strCache>
                      <c:ptCount val="10"/>
                      <c:pt idx="0">
                        <c:v>S1</c:v>
                      </c:pt>
                      <c:pt idx="1">
                        <c:v>S2</c:v>
                      </c:pt>
                      <c:pt idx="2">
                        <c:v>S3</c:v>
                      </c:pt>
                      <c:pt idx="3">
                        <c:v>S4</c:v>
                      </c:pt>
                      <c:pt idx="4">
                        <c:v>S5</c:v>
                      </c:pt>
                      <c:pt idx="5">
                        <c:v>S6</c:v>
                      </c:pt>
                      <c:pt idx="6">
                        <c:v>S7</c:v>
                      </c:pt>
                      <c:pt idx="7">
                        <c:v>S8</c:v>
                      </c:pt>
                      <c:pt idx="8">
                        <c:v>S9</c:v>
                      </c:pt>
                      <c:pt idx="9">
                        <c:v>S10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4"/>
          <c:tx>
            <c:v>15.12.2015</c:v>
          </c:tx>
          <c:val>
            <c:numRef>
              <c:f>Vajumitabel_puhas!$L$135:$L$144</c:f>
              <c:numCache>
                <c:formatCode>0.000</c:formatCode>
                <c:ptCount val="10"/>
                <c:pt idx="0">
                  <c:v>74.117559999999997</c:v>
                </c:pt>
                <c:pt idx="1">
                  <c:v>74.159189999999995</c:v>
                </c:pt>
                <c:pt idx="2">
                  <c:v>74.243610000000004</c:v>
                </c:pt>
                <c:pt idx="3">
                  <c:v>74.316079999999999</c:v>
                </c:pt>
                <c:pt idx="4">
                  <c:v>74.205889999999997</c:v>
                </c:pt>
                <c:pt idx="5">
                  <c:v>74.253600000000006</c:v>
                </c:pt>
                <c:pt idx="6">
                  <c:v>74.231769999999997</c:v>
                </c:pt>
                <c:pt idx="7">
                  <c:v>74.208420000000004</c:v>
                </c:pt>
                <c:pt idx="8">
                  <c:v>74.180149999999998</c:v>
                </c:pt>
                <c:pt idx="9">
                  <c:v>74.161209999999997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Vajumitabel_puhas!$G$135:$G$144</c15:sqref>
                        </c15:formulaRef>
                      </c:ext>
                    </c:extLst>
                    <c:strCache>
                      <c:ptCount val="10"/>
                      <c:pt idx="0">
                        <c:v>S1</c:v>
                      </c:pt>
                      <c:pt idx="1">
                        <c:v>S2</c:v>
                      </c:pt>
                      <c:pt idx="2">
                        <c:v>S3</c:v>
                      </c:pt>
                      <c:pt idx="3">
                        <c:v>S4</c:v>
                      </c:pt>
                      <c:pt idx="4">
                        <c:v>S5</c:v>
                      </c:pt>
                      <c:pt idx="5">
                        <c:v>S6</c:v>
                      </c:pt>
                      <c:pt idx="6">
                        <c:v>S7</c:v>
                      </c:pt>
                      <c:pt idx="7">
                        <c:v>S8</c:v>
                      </c:pt>
                      <c:pt idx="8">
                        <c:v>S9</c:v>
                      </c:pt>
                      <c:pt idx="9">
                        <c:v>S10</c:v>
                      </c:pt>
                    </c:strCache>
                  </c:strRef>
                </c15:cat>
              </c15:filteredCategoryTitle>
            </c:ext>
          </c:extLst>
        </c:ser>
        <c:ser>
          <c:idx val="2"/>
          <c:order val="5"/>
          <c:tx>
            <c:v>29.12.2015</c:v>
          </c:tx>
          <c:val>
            <c:numRef>
              <c:f>Vajumitabel_puhas!$M$135:$M$144</c:f>
              <c:numCache>
                <c:formatCode>0.000</c:formatCode>
                <c:ptCount val="10"/>
                <c:pt idx="0">
                  <c:v>74.120500000000007</c:v>
                </c:pt>
                <c:pt idx="1">
                  <c:v>74.169659999999993</c:v>
                </c:pt>
                <c:pt idx="2">
                  <c:v>74.244299999999996</c:v>
                </c:pt>
                <c:pt idx="3">
                  <c:v>74.315110000000004</c:v>
                </c:pt>
                <c:pt idx="4">
                  <c:v>74.204530000000005</c:v>
                </c:pt>
                <c:pt idx="5">
                  <c:v>74.256739999999994</c:v>
                </c:pt>
                <c:pt idx="6">
                  <c:v>74.23</c:v>
                </c:pt>
                <c:pt idx="7">
                  <c:v>74.213139999999996</c:v>
                </c:pt>
                <c:pt idx="8">
                  <c:v>74.186449999999994</c:v>
                </c:pt>
                <c:pt idx="9">
                  <c:v>74.162909999999997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Vajumitabel_puhas!$G$135:$G$144</c15:sqref>
                        </c15:formulaRef>
                      </c:ext>
                    </c:extLst>
                    <c:strCache>
                      <c:ptCount val="10"/>
                      <c:pt idx="0">
                        <c:v>S1</c:v>
                      </c:pt>
                      <c:pt idx="1">
                        <c:v>S2</c:v>
                      </c:pt>
                      <c:pt idx="2">
                        <c:v>S3</c:v>
                      </c:pt>
                      <c:pt idx="3">
                        <c:v>S4</c:v>
                      </c:pt>
                      <c:pt idx="4">
                        <c:v>S5</c:v>
                      </c:pt>
                      <c:pt idx="5">
                        <c:v>S6</c:v>
                      </c:pt>
                      <c:pt idx="6">
                        <c:v>S7</c:v>
                      </c:pt>
                      <c:pt idx="7">
                        <c:v>S8</c:v>
                      </c:pt>
                      <c:pt idx="8">
                        <c:v>S9</c:v>
                      </c:pt>
                      <c:pt idx="9">
                        <c:v>S10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8140960"/>
        <c:axId val="-1837085008"/>
      </c:lineChart>
      <c:catAx>
        <c:axId val="-1838140960"/>
        <c:scaling>
          <c:orientation val="minMax"/>
        </c:scaling>
        <c:delete val="0"/>
        <c:axPos val="b"/>
        <c:majorTickMark val="out"/>
        <c:minorTickMark val="none"/>
        <c:tickLblPos val="nextTo"/>
        <c:crossAx val="-1837085008"/>
        <c:crosses val="autoZero"/>
        <c:auto val="1"/>
        <c:lblAlgn val="ctr"/>
        <c:lblOffset val="100"/>
        <c:noMultiLvlLbl val="0"/>
      </c:catAx>
      <c:valAx>
        <c:axId val="-1837085008"/>
        <c:scaling>
          <c:orientation val="minMax"/>
          <c:max val="74.349999999999994"/>
          <c:min val="74.099999999999994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-1838140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8573928259026"/>
          <c:y val="5.1400554097404488E-2"/>
          <c:w val="0.91137363784291969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v>Northside</c:v>
          </c:tx>
          <c:spPr>
            <a:ln w="28575">
              <a:noFill/>
            </a:ln>
          </c:spPr>
          <c:xVal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xVal>
          <c:yVal>
            <c:numRef>
              <c:f>Vajumitabel_puhas!$H$170:$AB$170</c:f>
              <c:numCache>
                <c:formatCode>0.00</c:formatCode>
                <c:ptCount val="21"/>
                <c:pt idx="0">
                  <c:v>74.194850000000002</c:v>
                </c:pt>
                <c:pt idx="1">
                  <c:v>74.092289999999991</c:v>
                </c:pt>
                <c:pt idx="2">
                  <c:v>74.141020000000012</c:v>
                </c:pt>
                <c:pt idx="3">
                  <c:v>74.167010000000005</c:v>
                </c:pt>
                <c:pt idx="4">
                  <c:v>74.215079999999986</c:v>
                </c:pt>
                <c:pt idx="5">
                  <c:v>74.196390000000008</c:v>
                </c:pt>
                <c:pt idx="6">
                  <c:v>74.218680000000006</c:v>
                </c:pt>
                <c:pt idx="7">
                  <c:v>74.258899999999997</c:v>
                </c:pt>
                <c:pt idx="8">
                  <c:v>74.246009999999998</c:v>
                </c:pt>
                <c:pt idx="9">
                  <c:v>74.245459999999994</c:v>
                </c:pt>
                <c:pt idx="10">
                  <c:v>74.277259999999998</c:v>
                </c:pt>
                <c:pt idx="11">
                  <c:v>74.252440000000007</c:v>
                </c:pt>
                <c:pt idx="12">
                  <c:v>74.22269</c:v>
                </c:pt>
                <c:pt idx="13">
                  <c:v>74.063940000000002</c:v>
                </c:pt>
                <c:pt idx="14">
                  <c:v>74.104929999999996</c:v>
                </c:pt>
                <c:pt idx="15">
                  <c:v>73.985740000000007</c:v>
                </c:pt>
                <c:pt idx="16">
                  <c:v>74.213970000000003</c:v>
                </c:pt>
                <c:pt idx="17">
                  <c:v>74.084510000000009</c:v>
                </c:pt>
                <c:pt idx="18">
                  <c:v>74.011629999999997</c:v>
                </c:pt>
                <c:pt idx="19">
                  <c:v>73.920699999999997</c:v>
                </c:pt>
                <c:pt idx="20">
                  <c:v>73.891959999999997</c:v>
                </c:pt>
              </c:numCache>
            </c:numRef>
          </c:yVal>
          <c:smooth val="0"/>
        </c:ser>
        <c:ser>
          <c:idx val="1"/>
          <c:order val="1"/>
          <c:tx>
            <c:v>Southside</c:v>
          </c:tx>
          <c:spPr>
            <a:ln w="28575">
              <a:noFill/>
            </a:ln>
          </c:spPr>
          <c:xVal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xVal>
          <c:yVal>
            <c:numRef>
              <c:f>Vajumitabel_puhas!$H$173:$AB$173</c:f>
              <c:numCache>
                <c:formatCode>0.00</c:formatCode>
                <c:ptCount val="21"/>
                <c:pt idx="0">
                  <c:v>74.160429999999991</c:v>
                </c:pt>
                <c:pt idx="1">
                  <c:v>74.069829999999996</c:v>
                </c:pt>
                <c:pt idx="2">
                  <c:v>74.115799999999993</c:v>
                </c:pt>
                <c:pt idx="3">
                  <c:v>74.137469999999993</c:v>
                </c:pt>
                <c:pt idx="4">
                  <c:v>74.157960000000003</c:v>
                </c:pt>
                <c:pt idx="5">
                  <c:v>74.132279999999994</c:v>
                </c:pt>
                <c:pt idx="6">
                  <c:v>74.098770000000002</c:v>
                </c:pt>
                <c:pt idx="7">
                  <c:v>74.214359999999999</c:v>
                </c:pt>
                <c:pt idx="8">
                  <c:v>74.198210000000003</c:v>
                </c:pt>
                <c:pt idx="9">
                  <c:v>74.203159999999997</c:v>
                </c:pt>
                <c:pt idx="10">
                  <c:v>74.232889999999998</c:v>
                </c:pt>
                <c:pt idx="11">
                  <c:v>74.228189999999998</c:v>
                </c:pt>
                <c:pt idx="12">
                  <c:v>74.193659999999994</c:v>
                </c:pt>
                <c:pt idx="13">
                  <c:v>73.996760000000009</c:v>
                </c:pt>
                <c:pt idx="14">
                  <c:v>74.057550000000006</c:v>
                </c:pt>
                <c:pt idx="15">
                  <c:v>73.961680000000001</c:v>
                </c:pt>
                <c:pt idx="16">
                  <c:v>74.169659999999993</c:v>
                </c:pt>
                <c:pt idx="17">
                  <c:v>74.040589999999995</c:v>
                </c:pt>
                <c:pt idx="18">
                  <c:v>73.987179999999995</c:v>
                </c:pt>
                <c:pt idx="19">
                  <c:v>73.872720000000001</c:v>
                </c:pt>
                <c:pt idx="20">
                  <c:v>73.818689999999989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3090880"/>
        <c:axId val="-1837082832"/>
      </c:scatterChart>
      <c:valAx>
        <c:axId val="-2023090880"/>
        <c:scaling>
          <c:orientation val="minMax"/>
          <c:max val="43280"/>
          <c:min val="42292"/>
        </c:scaling>
        <c:delete val="0"/>
        <c:axPos val="b"/>
        <c:numFmt formatCode="m/d/yyyy" sourceLinked="1"/>
        <c:majorTickMark val="out"/>
        <c:minorTickMark val="none"/>
        <c:tickLblPos val="nextTo"/>
        <c:crossAx val="-1837082832"/>
        <c:crosses val="autoZero"/>
        <c:crossBetween val="midCat"/>
      </c:valAx>
      <c:valAx>
        <c:axId val="-1837082832"/>
        <c:scaling>
          <c:orientation val="minMax"/>
          <c:min val="73.8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-20230908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117620726699696"/>
          <c:y val="0.14833482745530099"/>
          <c:w val="7.219673439579387E-3"/>
          <c:h val="1.3876839227529901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N01</c:v>
          </c:tx>
          <c:marker>
            <c:symbol val="none"/>
          </c:marker>
          <c:cat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cat>
          <c:val>
            <c:numRef>
              <c:f>Vajumitabel_puhas!$H$185:$AB$185</c:f>
              <c:numCache>
                <c:formatCode>0.000</c:formatCode>
                <c:ptCount val="21"/>
                <c:pt idx="0" formatCode="General">
                  <c:v>0</c:v>
                </c:pt>
                <c:pt idx="2">
                  <c:v>-8.5699999999917509E-3</c:v>
                </c:pt>
                <c:pt idx="3">
                  <c:v>-3.489999999999327E-3</c:v>
                </c:pt>
                <c:pt idx="4">
                  <c:v>1.0200000000111231E-3</c:v>
                </c:pt>
                <c:pt idx="5">
                  <c:v>2.9700000000048021E-3</c:v>
                </c:pt>
                <c:pt idx="7">
                  <c:v>6.6600000000107684E-3</c:v>
                </c:pt>
                <c:pt idx="8">
                  <c:v>2.1760000000000446E-2</c:v>
                </c:pt>
                <c:pt idx="9">
                  <c:v>1.812000000001035E-2</c:v>
                </c:pt>
                <c:pt idx="10">
                  <c:v>1.8799999999998818E-2</c:v>
                </c:pt>
                <c:pt idx="12">
                  <c:v>9.8800000000096588E-3</c:v>
                </c:pt>
                <c:pt idx="13">
                  <c:v>-8.4099999999978081E-3</c:v>
                </c:pt>
                <c:pt idx="14">
                  <c:v>-6.1899999999894817E-3</c:v>
                </c:pt>
                <c:pt idx="15">
                  <c:v>-7.3199999999928878E-3</c:v>
                </c:pt>
                <c:pt idx="16">
                  <c:v>-5.2999999999769898E-4</c:v>
                </c:pt>
                <c:pt idx="17">
                  <c:v>-1.1999999999972033E-3</c:v>
                </c:pt>
                <c:pt idx="18">
                  <c:v>-2.6529999999993947E-2</c:v>
                </c:pt>
                <c:pt idx="19">
                  <c:v>-3.6859999999990123E-2</c:v>
                </c:pt>
                <c:pt idx="20">
                  <c:v>-4.2760000000001241E-2</c:v>
                </c:pt>
              </c:numCache>
            </c:numRef>
          </c:val>
          <c:smooth val="0"/>
        </c:ser>
        <c:ser>
          <c:idx val="1"/>
          <c:order val="1"/>
          <c:tx>
            <c:v>N02</c:v>
          </c:tx>
          <c:marker>
            <c:symbol val="none"/>
          </c:marker>
          <c:cat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cat>
          <c:val>
            <c:numRef>
              <c:f>Vajumitabel_puhas!$H$186:$AB$186</c:f>
              <c:numCache>
                <c:formatCode>0.000</c:formatCode>
                <c:ptCount val="21"/>
                <c:pt idx="0" formatCode="General">
                  <c:v>0</c:v>
                </c:pt>
                <c:pt idx="2">
                  <c:v>-1.4170000000007121E-2</c:v>
                </c:pt>
                <c:pt idx="3">
                  <c:v>-8.290000000002351E-3</c:v>
                </c:pt>
                <c:pt idx="4">
                  <c:v>-6.7700000000030514E-3</c:v>
                </c:pt>
                <c:pt idx="5">
                  <c:v>-5.2600000000069258E-3</c:v>
                </c:pt>
                <c:pt idx="7">
                  <c:v>5.3400000000038972E-3</c:v>
                </c:pt>
                <c:pt idx="8">
                  <c:v>1.8060000000005516E-2</c:v>
                </c:pt>
                <c:pt idx="9">
                  <c:v>1.6249999999999432E-2</c:v>
                </c:pt>
                <c:pt idx="10">
                  <c:v>1.3189999999994484E-2</c:v>
                </c:pt>
                <c:pt idx="11">
                  <c:v>1.3059999999995853E-2</c:v>
                </c:pt>
                <c:pt idx="12">
                  <c:v>-2.2199999999941156E-3</c:v>
                </c:pt>
                <c:pt idx="13">
                  <c:v>-1.6080000000002315E-2</c:v>
                </c:pt>
                <c:pt idx="14">
                  <c:v>-1.7719999999997071E-2</c:v>
                </c:pt>
                <c:pt idx="15">
                  <c:v>-1.8240000000005807E-2</c:v>
                </c:pt>
                <c:pt idx="16">
                  <c:v>1.5999999999394277E-4</c:v>
                </c:pt>
                <c:pt idx="17">
                  <c:v>-2.7400000000028513E-3</c:v>
                </c:pt>
                <c:pt idx="18">
                  <c:v>-3.0820000000005621E-2</c:v>
                </c:pt>
                <c:pt idx="19">
                  <c:v>-4.2169999999998709E-2</c:v>
                </c:pt>
                <c:pt idx="20">
                  <c:v>-4.7619999999994889E-2</c:v>
                </c:pt>
              </c:numCache>
            </c:numRef>
          </c:val>
          <c:smooth val="0"/>
        </c:ser>
        <c:ser>
          <c:idx val="2"/>
          <c:order val="2"/>
          <c:tx>
            <c:v>N03</c:v>
          </c:tx>
          <c:marker>
            <c:symbol val="none"/>
          </c:marker>
          <c:cat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cat>
          <c:val>
            <c:numRef>
              <c:f>Vajumitabel_puhas!$H$187:$AB$187</c:f>
              <c:numCache>
                <c:formatCode>0.000</c:formatCode>
                <c:ptCount val="21"/>
                <c:pt idx="0" formatCode="General">
                  <c:v>0</c:v>
                </c:pt>
                <c:pt idx="1">
                  <c:v>-1.8379999999993402E-2</c:v>
                </c:pt>
                <c:pt idx="2">
                  <c:v>-1.9549999999995293E-2</c:v>
                </c:pt>
                <c:pt idx="3">
                  <c:v>-1.5829999999994016E-2</c:v>
                </c:pt>
                <c:pt idx="4">
                  <c:v>-1.0260000000002378E-2</c:v>
                </c:pt>
                <c:pt idx="5">
                  <c:v>-1.0310000000004038E-2</c:v>
                </c:pt>
                <c:pt idx="6">
                  <c:v>-1.1470000000002756E-2</c:v>
                </c:pt>
                <c:pt idx="7">
                  <c:v>-1.2410000000002697E-2</c:v>
                </c:pt>
                <c:pt idx="8">
                  <c:v>-5.4200000000008686E-3</c:v>
                </c:pt>
                <c:pt idx="9">
                  <c:v>-6.1199999999956844E-3</c:v>
                </c:pt>
                <c:pt idx="10">
                  <c:v>-8.9799999999939928E-3</c:v>
                </c:pt>
                <c:pt idx="11">
                  <c:v>-5.6399999999996453E-3</c:v>
                </c:pt>
                <c:pt idx="12">
                  <c:v>-1.416999999999291E-2</c:v>
                </c:pt>
                <c:pt idx="13">
                  <c:v>-2.6539999999997121E-2</c:v>
                </c:pt>
                <c:pt idx="14">
                  <c:v>-2.575000000000216E-2</c:v>
                </c:pt>
                <c:pt idx="15">
                  <c:v>-3.489999999999327E-2</c:v>
                </c:pt>
                <c:pt idx="16">
                  <c:v>-1.5579999999999927E-2</c:v>
                </c:pt>
                <c:pt idx="17">
                  <c:v>-2.3250000000004434E-2</c:v>
                </c:pt>
                <c:pt idx="18">
                  <c:v>-5.0089999999997303E-2</c:v>
                </c:pt>
                <c:pt idx="19">
                  <c:v>-5.2610000000001378E-2</c:v>
                </c:pt>
                <c:pt idx="20">
                  <c:v>-5.831999999999482E-2</c:v>
                </c:pt>
              </c:numCache>
            </c:numRef>
          </c:val>
          <c:smooth val="0"/>
        </c:ser>
        <c:ser>
          <c:idx val="3"/>
          <c:order val="3"/>
          <c:tx>
            <c:v>N04</c:v>
          </c:tx>
          <c:marker>
            <c:symbol val="none"/>
          </c:marker>
          <c:cat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cat>
          <c:val>
            <c:numRef>
              <c:f>Vajumitabel_puhas!$H$188:$AB$188</c:f>
              <c:numCache>
                <c:formatCode>0.000</c:formatCode>
                <c:ptCount val="21"/>
                <c:pt idx="0" formatCode="General">
                  <c:v>0</c:v>
                </c:pt>
                <c:pt idx="1">
                  <c:v>-1.4359999999996376E-2</c:v>
                </c:pt>
                <c:pt idx="2">
                  <c:v>-1.4249999999989882E-2</c:v>
                </c:pt>
                <c:pt idx="3">
                  <c:v>-1.0800000000003251E-2</c:v>
                </c:pt>
                <c:pt idx="4">
                  <c:v>-3.6499999999932697E-3</c:v>
                </c:pt>
                <c:pt idx="5">
                  <c:v>-6.5499999999900638E-3</c:v>
                </c:pt>
                <c:pt idx="6">
                  <c:v>4.7000000000707587E-4</c:v>
                </c:pt>
                <c:pt idx="7">
                  <c:v>9.7999999999842657E-4</c:v>
                </c:pt>
                <c:pt idx="8">
                  <c:v>9.6199999999981856E-3</c:v>
                </c:pt>
                <c:pt idx="9">
                  <c:v>5.9300000000064301E-3</c:v>
                </c:pt>
                <c:pt idx="10">
                  <c:v>2.189999999998804E-3</c:v>
                </c:pt>
                <c:pt idx="11">
                  <c:v>6.1100000000067212E-3</c:v>
                </c:pt>
                <c:pt idx="12">
                  <c:v>-4.7199999999918418E-3</c:v>
                </c:pt>
                <c:pt idx="13">
                  <c:v>-2.4239999999991824E-2</c:v>
                </c:pt>
                <c:pt idx="14">
                  <c:v>-2.7109999999993306E-2</c:v>
                </c:pt>
                <c:pt idx="15">
                  <c:v>-3.9769999999990091E-2</c:v>
                </c:pt>
                <c:pt idx="16">
                  <c:v>-1.1519999999990205E-2</c:v>
                </c:pt>
                <c:pt idx="17">
                  <c:v>-1.9229999999993197E-2</c:v>
                </c:pt>
                <c:pt idx="18">
                  <c:v>-3.489999999999327E-2</c:v>
                </c:pt>
                <c:pt idx="19">
                  <c:v>-4.6520000000001005E-2</c:v>
                </c:pt>
                <c:pt idx="20">
                  <c:v>-5.624000000000251E-2</c:v>
                </c:pt>
              </c:numCache>
            </c:numRef>
          </c:val>
          <c:smooth val="0"/>
        </c:ser>
        <c:ser>
          <c:idx val="4"/>
          <c:order val="4"/>
          <c:tx>
            <c:v>N05</c:v>
          </c:tx>
          <c:marker>
            <c:symbol val="none"/>
          </c:marker>
          <c:cat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cat>
          <c:val>
            <c:numRef>
              <c:f>Vajumitabel_puhas!$H$189:$AB$189</c:f>
              <c:numCache>
                <c:formatCode>0.000</c:formatCode>
                <c:ptCount val="21"/>
                <c:pt idx="0" formatCode="General">
                  <c:v>0</c:v>
                </c:pt>
                <c:pt idx="1">
                  <c:v>-2.0610000000004902E-2</c:v>
                </c:pt>
                <c:pt idx="2">
                  <c:v>-2.5480000000001723E-2</c:v>
                </c:pt>
                <c:pt idx="3">
                  <c:v>-2.2980000000003997E-2</c:v>
                </c:pt>
                <c:pt idx="5">
                  <c:v>-1.7099999999999227E-2</c:v>
                </c:pt>
                <c:pt idx="6">
                  <c:v>-6.3099999999991496E-3</c:v>
                </c:pt>
                <c:pt idx="7">
                  <c:v>-3.9200000000079172E-3</c:v>
                </c:pt>
                <c:pt idx="8">
                  <c:v>-7.9999999999813554E-4</c:v>
                </c:pt>
                <c:pt idx="12">
                  <c:v>-2.0009999999999195E-2</c:v>
                </c:pt>
                <c:pt idx="13">
                  <c:v>-3.7819999999996412E-2</c:v>
                </c:pt>
                <c:pt idx="14">
                  <c:v>-4.1139999999998622E-2</c:v>
                </c:pt>
                <c:pt idx="15">
                  <c:v>-4.8410000000004061E-2</c:v>
                </c:pt>
                <c:pt idx="16">
                  <c:v>-3.2889999999994757E-2</c:v>
                </c:pt>
                <c:pt idx="17">
                  <c:v>-3.8319999999998799E-2</c:v>
                </c:pt>
                <c:pt idx="18">
                  <c:v>-5.99899999999991E-2</c:v>
                </c:pt>
                <c:pt idx="19">
                  <c:v>-7.4290000000004852E-2</c:v>
                </c:pt>
                <c:pt idx="20">
                  <c:v>-7.9660000000004061E-2</c:v>
                </c:pt>
              </c:numCache>
            </c:numRef>
          </c:val>
          <c:smooth val="0"/>
        </c:ser>
        <c:ser>
          <c:idx val="5"/>
          <c:order val="5"/>
          <c:tx>
            <c:v>N06</c:v>
          </c:tx>
          <c:marker>
            <c:symbol val="none"/>
          </c:marker>
          <c:cat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cat>
          <c:val>
            <c:numRef>
              <c:f>Vajumitabel_puhas!$H$190:$AB$190</c:f>
              <c:numCache>
                <c:formatCode>0.000</c:formatCode>
                <c:ptCount val="21"/>
                <c:pt idx="0" formatCode="General">
                  <c:v>0</c:v>
                </c:pt>
                <c:pt idx="1">
                  <c:v>-1.9700000000000273E-2</c:v>
                </c:pt>
                <c:pt idx="2">
                  <c:v>-2.4929999999997676E-2</c:v>
                </c:pt>
                <c:pt idx="3">
                  <c:v>-2.3870000000002278E-2</c:v>
                </c:pt>
                <c:pt idx="4">
                  <c:v>-2.3009999999999309E-2</c:v>
                </c:pt>
                <c:pt idx="5">
                  <c:v>-2.156999999999698E-2</c:v>
                </c:pt>
                <c:pt idx="6">
                  <c:v>-2.455999999999392E-2</c:v>
                </c:pt>
                <c:pt idx="7">
                  <c:v>-2.2679999999994038E-2</c:v>
                </c:pt>
                <c:pt idx="11">
                  <c:v>-1.9939999999991187E-2</c:v>
                </c:pt>
                <c:pt idx="12">
                  <c:v>-2.2469999999998436E-2</c:v>
                </c:pt>
                <c:pt idx="13">
                  <c:v>-3.9199999999993906E-2</c:v>
                </c:pt>
                <c:pt idx="14">
                  <c:v>-4.6549999999996317E-2</c:v>
                </c:pt>
                <c:pt idx="15">
                  <c:v>-4.9999999999997158E-2</c:v>
                </c:pt>
                <c:pt idx="16">
                  <c:v>-3.6249999999995453E-2</c:v>
                </c:pt>
                <c:pt idx="17">
                  <c:v>-4.1200000000003456E-2</c:v>
                </c:pt>
                <c:pt idx="18">
                  <c:v>-4.9959999999998672E-2</c:v>
                </c:pt>
                <c:pt idx="19">
                  <c:v>-6.4229999999994902E-2</c:v>
                </c:pt>
                <c:pt idx="20">
                  <c:v>-6.723999999999819E-2</c:v>
                </c:pt>
              </c:numCache>
            </c:numRef>
          </c:val>
          <c:smooth val="0"/>
        </c:ser>
        <c:ser>
          <c:idx val="6"/>
          <c:order val="6"/>
          <c:tx>
            <c:v>N07</c:v>
          </c:tx>
          <c:marker>
            <c:symbol val="none"/>
          </c:marker>
          <c:cat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cat>
          <c:val>
            <c:numRef>
              <c:f>Vajumitabel_puhas!$H$191:$AB$191</c:f>
              <c:numCache>
                <c:formatCode>0.000</c:formatCode>
                <c:ptCount val="21"/>
                <c:pt idx="0" formatCode="General">
                  <c:v>0</c:v>
                </c:pt>
                <c:pt idx="1">
                  <c:v>-1.7300000000005866E-2</c:v>
                </c:pt>
                <c:pt idx="2">
                  <c:v>-1.8119999999996139E-2</c:v>
                </c:pt>
                <c:pt idx="3">
                  <c:v>-1.6729999999995471E-2</c:v>
                </c:pt>
                <c:pt idx="4">
                  <c:v>-1.1730000000000018E-2</c:v>
                </c:pt>
                <c:pt idx="5">
                  <c:v>-1.4579999999995152E-2</c:v>
                </c:pt>
                <c:pt idx="6">
                  <c:v>-7.6600000000013324E-3</c:v>
                </c:pt>
                <c:pt idx="7">
                  <c:v>-6.0200000000065756E-3</c:v>
                </c:pt>
                <c:pt idx="8">
                  <c:v>7.0300000000003138E-3</c:v>
                </c:pt>
                <c:pt idx="9">
                  <c:v>1.0220000000003893E-2</c:v>
                </c:pt>
                <c:pt idx="11">
                  <c:v>4.6899999999965303E-3</c:v>
                </c:pt>
                <c:pt idx="12">
                  <c:v>-7.0099999999939655E-3</c:v>
                </c:pt>
                <c:pt idx="13">
                  <c:v>-2.7159999999994966E-2</c:v>
                </c:pt>
                <c:pt idx="14">
                  <c:v>-3.0510000000006698E-2</c:v>
                </c:pt>
                <c:pt idx="15">
                  <c:v>-4.2050000000003251E-2</c:v>
                </c:pt>
                <c:pt idx="16">
                  <c:v>-2.4429999999995289E-2</c:v>
                </c:pt>
                <c:pt idx="17">
                  <c:v>-3.064000000000533E-2</c:v>
                </c:pt>
                <c:pt idx="18">
                  <c:v>-4.8259999999999081E-2</c:v>
                </c:pt>
                <c:pt idx="19">
                  <c:v>-5.9979999999995925E-2</c:v>
                </c:pt>
                <c:pt idx="20">
                  <c:v>-7.0650000000000546E-2</c:v>
                </c:pt>
              </c:numCache>
            </c:numRef>
          </c:val>
          <c:smooth val="0"/>
        </c:ser>
        <c:ser>
          <c:idx val="7"/>
          <c:order val="7"/>
          <c:tx>
            <c:v>N08</c:v>
          </c:tx>
          <c:marker>
            <c:symbol val="none"/>
          </c:marker>
          <c:cat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cat>
          <c:val>
            <c:numRef>
              <c:f>Vajumitabel_puhas!$H$192:$AB$192</c:f>
              <c:numCache>
                <c:formatCode>0.000</c:formatCode>
                <c:ptCount val="21"/>
                <c:pt idx="0" formatCode="General">
                  <c:v>0</c:v>
                </c:pt>
                <c:pt idx="1">
                  <c:v>-2.2109999999997854E-2</c:v>
                </c:pt>
                <c:pt idx="2">
                  <c:v>-2.646000000000015E-2</c:v>
                </c:pt>
                <c:pt idx="3">
                  <c:v>-2.5180000000005975E-2</c:v>
                </c:pt>
                <c:pt idx="4">
                  <c:v>-1.9509999999996808E-2</c:v>
                </c:pt>
                <c:pt idx="5">
                  <c:v>-2.4460000000004811E-2</c:v>
                </c:pt>
                <c:pt idx="6">
                  <c:v>-2.0369999999999777E-2</c:v>
                </c:pt>
                <c:pt idx="7">
                  <c:v>-2.0880000000005339E-2</c:v>
                </c:pt>
                <c:pt idx="12">
                  <c:v>-2.2890000000003852E-2</c:v>
                </c:pt>
                <c:pt idx="13">
                  <c:v>-4.0360000000006835E-2</c:v>
                </c:pt>
                <c:pt idx="14">
                  <c:v>-4.3019999999998504E-2</c:v>
                </c:pt>
                <c:pt idx="15">
                  <c:v>-5.5059999999997444E-2</c:v>
                </c:pt>
                <c:pt idx="16">
                  <c:v>-3.7040000000004625E-2</c:v>
                </c:pt>
                <c:pt idx="17">
                  <c:v>-4.0959999999998331E-2</c:v>
                </c:pt>
                <c:pt idx="18">
                  <c:v>-5.1150000000006912E-2</c:v>
                </c:pt>
                <c:pt idx="19">
                  <c:v>-6.3820000000006871E-2</c:v>
                </c:pt>
                <c:pt idx="20">
                  <c:v>-7.1340000000006398E-2</c:v>
                </c:pt>
              </c:numCache>
            </c:numRef>
          </c:val>
          <c:smooth val="0"/>
        </c:ser>
        <c:ser>
          <c:idx val="8"/>
          <c:order val="8"/>
          <c:tx>
            <c:v>N09</c:v>
          </c:tx>
          <c:marker>
            <c:symbol val="none"/>
          </c:marker>
          <c:cat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cat>
          <c:val>
            <c:numRef>
              <c:f>Vajumitabel_puhas!$H$193:$AB$193</c:f>
              <c:numCache>
                <c:formatCode>0.000</c:formatCode>
                <c:ptCount val="21"/>
                <c:pt idx="0" formatCode="General">
                  <c:v>0</c:v>
                </c:pt>
                <c:pt idx="1">
                  <c:v>-2.8750000000002274E-2</c:v>
                </c:pt>
                <c:pt idx="2">
                  <c:v>-2.9040000000009059E-2</c:v>
                </c:pt>
                <c:pt idx="3">
                  <c:v>-2.6279999999999859E-2</c:v>
                </c:pt>
                <c:pt idx="4">
                  <c:v>-2.5159999999999627E-2</c:v>
                </c:pt>
                <c:pt idx="5">
                  <c:v>-1.6200000000011983E-2</c:v>
                </c:pt>
                <c:pt idx="6">
                  <c:v>-1.5830000000008226E-2</c:v>
                </c:pt>
                <c:pt idx="7">
                  <c:v>3.0599999999907368E-3</c:v>
                </c:pt>
                <c:pt idx="8">
                  <c:v>1.938999999998714E-2</c:v>
                </c:pt>
                <c:pt idx="9">
                  <c:v>1.0609999999999786E-2</c:v>
                </c:pt>
                <c:pt idx="10">
                  <c:v>5.6699999999949569E-3</c:v>
                </c:pt>
                <c:pt idx="11">
                  <c:v>1.3259999999988281E-2</c:v>
                </c:pt>
                <c:pt idx="12">
                  <c:v>-1.4990000000011605E-2</c:v>
                </c:pt>
                <c:pt idx="13">
                  <c:v>-4.8390000000011923E-2</c:v>
                </c:pt>
                <c:pt idx="14">
                  <c:v>-3.8390000000006808E-2</c:v>
                </c:pt>
                <c:pt idx="15">
                  <c:v>-6.8930000000008818E-2</c:v>
                </c:pt>
                <c:pt idx="16">
                  <c:v>-3.3570000000011646E-2</c:v>
                </c:pt>
                <c:pt idx="17">
                  <c:v>-4.5150000000006685E-2</c:v>
                </c:pt>
                <c:pt idx="18">
                  <c:v>-7.109000000001231E-2</c:v>
                </c:pt>
                <c:pt idx="19">
                  <c:v>-8.9290000000005421E-2</c:v>
                </c:pt>
                <c:pt idx="20">
                  <c:v>-0.10473000000000354</c:v>
                </c:pt>
              </c:numCache>
            </c:numRef>
          </c:val>
          <c:smooth val="0"/>
        </c:ser>
        <c:ser>
          <c:idx val="9"/>
          <c:order val="9"/>
          <c:tx>
            <c:v>N10</c:v>
          </c:tx>
          <c:marker>
            <c:symbol val="none"/>
          </c:marker>
          <c:cat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cat>
          <c:val>
            <c:numRef>
              <c:f>Vajumitabel_puhas!$H$194:$AB$194</c:f>
              <c:numCache>
                <c:formatCode>0.000</c:formatCode>
                <c:ptCount val="21"/>
                <c:pt idx="0" formatCode="General">
                  <c:v>0</c:v>
                </c:pt>
                <c:pt idx="1">
                  <c:v>-3.4989999999993415E-2</c:v>
                </c:pt>
                <c:pt idx="2">
                  <c:v>-3.4639999999996007E-2</c:v>
                </c:pt>
                <c:pt idx="3">
                  <c:v>-3.4989999999993415E-2</c:v>
                </c:pt>
                <c:pt idx="4">
                  <c:v>-3.0369999999990682E-2</c:v>
                </c:pt>
                <c:pt idx="5">
                  <c:v>-1.6819999999995616E-2</c:v>
                </c:pt>
                <c:pt idx="6">
                  <c:v>6.810000000001537E-3</c:v>
                </c:pt>
                <c:pt idx="7">
                  <c:v>2.0790000000005193E-2</c:v>
                </c:pt>
                <c:pt idx="8">
                  <c:v>2.3640000000000327E-2</c:v>
                </c:pt>
                <c:pt idx="9">
                  <c:v>1.5810000000001878E-2</c:v>
                </c:pt>
                <c:pt idx="10">
                  <c:v>1.5500000000002956E-2</c:v>
                </c:pt>
                <c:pt idx="11">
                  <c:v>2.8630000000006817E-2</c:v>
                </c:pt>
                <c:pt idx="12">
                  <c:v>-2.9769999999999186E-2</c:v>
                </c:pt>
                <c:pt idx="13">
                  <c:v>-4.8489999999986821E-2</c:v>
                </c:pt>
                <c:pt idx="14">
                  <c:v>-4.9379999999999313E-2</c:v>
                </c:pt>
                <c:pt idx="15">
                  <c:v>-6.875999999999749E-2</c:v>
                </c:pt>
                <c:pt idx="16">
                  <c:v>-3.3699999999996066E-2</c:v>
                </c:pt>
                <c:pt idx="17">
                  <c:v>-5.3139999999999077E-2</c:v>
                </c:pt>
                <c:pt idx="18">
                  <c:v>-0.10298999999999126</c:v>
                </c:pt>
                <c:pt idx="19">
                  <c:v>-0.11126999999999043</c:v>
                </c:pt>
                <c:pt idx="20">
                  <c:v>-0.12788999999999362</c:v>
                </c:pt>
              </c:numCache>
            </c:numRef>
          </c:val>
          <c:smooth val="0"/>
        </c:ser>
        <c:ser>
          <c:idx val="10"/>
          <c:order val="10"/>
          <c:tx>
            <c:v>0.3*(Veetaseme muut)</c:v>
          </c:tx>
          <c:spPr>
            <a:ln w="44450">
              <a:solidFill>
                <a:srgbClr val="260FB1"/>
              </a:solidFill>
            </a:ln>
          </c:spPr>
          <c:marker>
            <c:symbol val="none"/>
          </c:marker>
          <c:dPt>
            <c:idx val="2"/>
            <c:bubble3D val="0"/>
            <c:spPr>
              <a:ln>
                <a:solidFill>
                  <a:srgbClr val="260FB1"/>
                </a:solidFill>
              </a:ln>
            </c:spPr>
          </c:dPt>
          <c:cat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cat>
          <c:val>
            <c:numRef>
              <c:f>Vajumitabel_puhas!$H$184:$AB$184</c:f>
              <c:numCache>
                <c:formatCode>General</c:formatCode>
                <c:ptCount val="21"/>
                <c:pt idx="0">
                  <c:v>0</c:v>
                </c:pt>
                <c:pt idx="1">
                  <c:v>-3.0768000000003324E-2</c:v>
                </c:pt>
                <c:pt idx="2">
                  <c:v>-1.6148999999997214E-2</c:v>
                </c:pt>
                <c:pt idx="3">
                  <c:v>-8.3519999999992923E-3</c:v>
                </c:pt>
                <c:pt idx="4">
                  <c:v>6.0689999999951278E-3</c:v>
                </c:pt>
                <c:pt idx="5">
                  <c:v>4.6200000000169435E-4</c:v>
                </c:pt>
                <c:pt idx="6">
                  <c:v>7.1490000000011371E-3</c:v>
                </c:pt>
                <c:pt idx="7">
                  <c:v>1.9214999999998383E-2</c:v>
                </c:pt>
                <c:pt idx="8">
                  <c:v>1.5347999999998762E-2</c:v>
                </c:pt>
                <c:pt idx="9">
                  <c:v>1.5182999999997547E-2</c:v>
                </c:pt>
                <c:pt idx="10">
                  <c:v>2.4722999999998763E-2</c:v>
                </c:pt>
                <c:pt idx="11">
                  <c:v>1.7277000000001406E-2</c:v>
                </c:pt>
                <c:pt idx="12">
                  <c:v>8.3519999999992923E-3</c:v>
                </c:pt>
                <c:pt idx="13">
                  <c:v>-3.9273000000000023E-2</c:v>
                </c:pt>
                <c:pt idx="14">
                  <c:v>-2.6976000000001932E-2</c:v>
                </c:pt>
                <c:pt idx="15">
                  <c:v>-6.2732999999998637E-2</c:v>
                </c:pt>
                <c:pt idx="16">
                  <c:v>5.7360000000002739E-3</c:v>
                </c:pt>
                <c:pt idx="17">
                  <c:v>-3.3101999999998098E-2</c:v>
                </c:pt>
                <c:pt idx="18">
                  <c:v>-5.4966000000001715E-2</c:v>
                </c:pt>
                <c:pt idx="19">
                  <c:v>-8.2245000000001761E-2</c:v>
                </c:pt>
                <c:pt idx="20">
                  <c:v>-9.0867000000001488E-2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37086640"/>
        <c:axId val="-1837082288"/>
      </c:lineChart>
      <c:dateAx>
        <c:axId val="-1837086640"/>
        <c:scaling>
          <c:orientation val="minMax"/>
          <c:min val="42298"/>
        </c:scaling>
        <c:delete val="0"/>
        <c:axPos val="b"/>
        <c:numFmt formatCode="m/d/yyyy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t-EE"/>
          </a:p>
        </c:txPr>
        <c:crossAx val="-1837082288"/>
        <c:crosses val="autoZero"/>
        <c:auto val="1"/>
        <c:lblOffset val="100"/>
        <c:baseTimeUnit val="days"/>
        <c:majorUnit val="1"/>
        <c:majorTimeUnit val="months"/>
      </c:dateAx>
      <c:valAx>
        <c:axId val="-1837082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37086640"/>
        <c:crossesAt val="42292"/>
        <c:crossBetween val="between"/>
      </c:valAx>
    </c:plotArea>
    <c:legend>
      <c:legendPos val="r"/>
      <c:layout>
        <c:manualLayout>
          <c:xMode val="edge"/>
          <c:yMode val="edge"/>
          <c:x val="0.85008107652330733"/>
          <c:y val="4.2203909114346828E-2"/>
          <c:w val="0.10973531631633132"/>
          <c:h val="0.942241448467898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826471282370358E-2"/>
          <c:y val="4.1634457014656887E-2"/>
          <c:w val="0.88133424875024002"/>
          <c:h val="0.73915319668370139"/>
        </c:manualLayout>
      </c:layout>
      <c:lineChart>
        <c:grouping val="standard"/>
        <c:varyColors val="0"/>
        <c:ser>
          <c:idx val="0"/>
          <c:order val="0"/>
          <c:tx>
            <c:v>S01</c:v>
          </c:tx>
          <c:cat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cat>
          <c:val>
            <c:numRef>
              <c:f>Vajumitabel_puhas!$H$197:$AB$197</c:f>
              <c:numCache>
                <c:formatCode>0.000</c:formatCode>
                <c:ptCount val="21"/>
                <c:pt idx="0" formatCode="General">
                  <c:v>0</c:v>
                </c:pt>
                <c:pt idx="1">
                  <c:v>0</c:v>
                </c:pt>
                <c:pt idx="3">
                  <c:v>1.8299999999982219E-3</c:v>
                </c:pt>
                <c:pt idx="4">
                  <c:v>2.4899999999945521E-3</c:v>
                </c:pt>
                <c:pt idx="5">
                  <c:v>5.4300000000040427E-3</c:v>
                </c:pt>
                <c:pt idx="6">
                  <c:v>1.6480000000001382E-2</c:v>
                </c:pt>
                <c:pt idx="7">
                  <c:v>2.6020000000002597E-2</c:v>
                </c:pt>
                <c:pt idx="8">
                  <c:v>3.5560000000003811E-2</c:v>
                </c:pt>
                <c:pt idx="9">
                  <c:v>3.4229999999993765E-2</c:v>
                </c:pt>
                <c:pt idx="10">
                  <c:v>3.4069999999999823E-2</c:v>
                </c:pt>
                <c:pt idx="11">
                  <c:v>3.5060000000001423E-2</c:v>
                </c:pt>
                <c:pt idx="12">
                  <c:v>-1.2270000000000891E-2</c:v>
                </c:pt>
                <c:pt idx="13">
                  <c:v>-3.135000000000332E-2</c:v>
                </c:pt>
                <c:pt idx="14">
                  <c:v>-2.6139999999998054E-2</c:v>
                </c:pt>
                <c:pt idx="15">
                  <c:v>-3.2310000000009609E-2</c:v>
                </c:pt>
                <c:pt idx="16">
                  <c:v>-2.0769999999998845E-2</c:v>
                </c:pt>
                <c:pt idx="17">
                  <c:v>-2.1460000000004698E-2</c:v>
                </c:pt>
                <c:pt idx="18">
                  <c:v>-5.2509999999998058E-2</c:v>
                </c:pt>
                <c:pt idx="19">
                  <c:v>-5.5670000000006326E-2</c:v>
                </c:pt>
                <c:pt idx="20">
                  <c:v>-6.8309999999996762E-2</c:v>
                </c:pt>
              </c:numCache>
            </c:numRef>
          </c:val>
          <c:smooth val="0"/>
        </c:ser>
        <c:ser>
          <c:idx val="1"/>
          <c:order val="1"/>
          <c:tx>
            <c:v>S02</c:v>
          </c:tx>
          <c:cat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cat>
          <c:val>
            <c:numRef>
              <c:f>Vajumitabel_puhas!$H$198:$AB$198</c:f>
              <c:numCache>
                <c:formatCode>0.000</c:formatCode>
                <c:ptCount val="21"/>
                <c:pt idx="0" formatCode="General">
                  <c:v>0</c:v>
                </c:pt>
                <c:pt idx="1">
                  <c:v>-2.47099999999989E-2</c:v>
                </c:pt>
                <c:pt idx="3">
                  <c:v>-2.4950000000004025E-2</c:v>
                </c:pt>
                <c:pt idx="4">
                  <c:v>-2.7050000000002683E-2</c:v>
                </c:pt>
                <c:pt idx="5">
                  <c:v>-1.6580000000004702E-2</c:v>
                </c:pt>
                <c:pt idx="6">
                  <c:v>-1.5699999999995384E-2</c:v>
                </c:pt>
                <c:pt idx="7">
                  <c:v>-9.3999999999994088E-3</c:v>
                </c:pt>
                <c:pt idx="8">
                  <c:v>1.1099999999999E-2</c:v>
                </c:pt>
                <c:pt idx="9">
                  <c:v>4.6899999999965303E-3</c:v>
                </c:pt>
                <c:pt idx="10">
                  <c:v>5.1200000000051205E-3</c:v>
                </c:pt>
                <c:pt idx="11">
                  <c:v>8.1399999999973716E-3</c:v>
                </c:pt>
                <c:pt idx="12">
                  <c:v>-3.3059999999991874E-2</c:v>
                </c:pt>
                <c:pt idx="13">
                  <c:v>-5.3560000000004493E-2</c:v>
                </c:pt>
                <c:pt idx="14">
                  <c:v>-5.352999999999497E-2</c:v>
                </c:pt>
                <c:pt idx="15">
                  <c:v>-6.2730000000001951E-2</c:v>
                </c:pt>
                <c:pt idx="16">
                  <c:v>-4.8109999999994102E-2</c:v>
                </c:pt>
                <c:pt idx="17">
                  <c:v>-5.3069999999991069E-2</c:v>
                </c:pt>
                <c:pt idx="18">
                  <c:v>-7.2239999999993643E-2</c:v>
                </c:pt>
                <c:pt idx="19">
                  <c:v>-7.5940000000002783E-2</c:v>
                </c:pt>
                <c:pt idx="20">
                  <c:v>-8.498000000000161E-2</c:v>
                </c:pt>
              </c:numCache>
            </c:numRef>
          </c:val>
          <c:smooth val="0"/>
        </c:ser>
        <c:ser>
          <c:idx val="2"/>
          <c:order val="2"/>
          <c:tx>
            <c:v>S03</c:v>
          </c:tx>
          <c:cat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cat>
          <c:val>
            <c:numRef>
              <c:f>Vajumitabel_puhas!$H$199:$AB$199</c:f>
              <c:numCache>
                <c:formatCode>0.000</c:formatCode>
                <c:ptCount val="21"/>
                <c:pt idx="0" formatCode="General">
                  <c:v>0</c:v>
                </c:pt>
                <c:pt idx="1">
                  <c:v>-2.1769999999989409E-2</c:v>
                </c:pt>
                <c:pt idx="2">
                  <c:v>-2.2679999999994038E-2</c:v>
                </c:pt>
                <c:pt idx="3">
                  <c:v>-2.0669999999995525E-2</c:v>
                </c:pt>
                <c:pt idx="4">
                  <c:v>-1.7649999999989063E-2</c:v>
                </c:pt>
                <c:pt idx="5">
                  <c:v>-1.6959999999997422E-2</c:v>
                </c:pt>
                <c:pt idx="6">
                  <c:v>-6.7699999999888405E-3</c:v>
                </c:pt>
                <c:pt idx="7">
                  <c:v>-3.6899999999917554E-3</c:v>
                </c:pt>
                <c:pt idx="8">
                  <c:v>1.1440000000007444E-2</c:v>
                </c:pt>
                <c:pt idx="9">
                  <c:v>9.7200000000015052E-3</c:v>
                </c:pt>
                <c:pt idx="10">
                  <c:v>2.1000000000128694E-3</c:v>
                </c:pt>
                <c:pt idx="11">
                  <c:v>6.9600000000065165E-3</c:v>
                </c:pt>
                <c:pt idx="12">
                  <c:v>-2.1969999999996048E-2</c:v>
                </c:pt>
                <c:pt idx="13">
                  <c:v>-4.2559999999994602E-2</c:v>
                </c:pt>
                <c:pt idx="14">
                  <c:v>-4.1009999999999991E-2</c:v>
                </c:pt>
                <c:pt idx="15">
                  <c:v>-4.688999999999055E-2</c:v>
                </c:pt>
                <c:pt idx="16">
                  <c:v>-3.1359999999992283E-2</c:v>
                </c:pt>
                <c:pt idx="17">
                  <c:v>-3.7599999999997635E-2</c:v>
                </c:pt>
                <c:pt idx="18">
                  <c:v>-6.2199999999990041E-2</c:v>
                </c:pt>
                <c:pt idx="19">
                  <c:v>-6.5629999999998745E-2</c:v>
                </c:pt>
                <c:pt idx="20">
                  <c:v>-7.980999999999483E-2</c:v>
                </c:pt>
              </c:numCache>
            </c:numRef>
          </c:val>
          <c:smooth val="0"/>
        </c:ser>
        <c:ser>
          <c:idx val="3"/>
          <c:order val="3"/>
          <c:tx>
            <c:v>S04</c:v>
          </c:tx>
          <c:cat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cat>
          <c:val>
            <c:numRef>
              <c:f>Vajumitabel_puhas!$H$200:$AB$200</c:f>
              <c:numCache>
                <c:formatCode>0.000</c:formatCode>
                <c:ptCount val="21"/>
                <c:pt idx="0" formatCode="General">
                  <c:v>0</c:v>
                </c:pt>
                <c:pt idx="1">
                  <c:v>-2.2770000000008395E-2</c:v>
                </c:pt>
                <c:pt idx="2">
                  <c:v>-2.5610000000000355E-2</c:v>
                </c:pt>
                <c:pt idx="3">
                  <c:v>-2.438000000000784E-2</c:v>
                </c:pt>
                <c:pt idx="4">
                  <c:v>-2.1600000000006503E-2</c:v>
                </c:pt>
                <c:pt idx="5">
                  <c:v>-2.2570000000001755E-2</c:v>
                </c:pt>
                <c:pt idx="6">
                  <c:v>-1.8790000000009854E-2</c:v>
                </c:pt>
                <c:pt idx="7">
                  <c:v>-1.9510000000011019E-2</c:v>
                </c:pt>
                <c:pt idx="8">
                  <c:v>-1.2720000000001619E-2</c:v>
                </c:pt>
                <c:pt idx="9">
                  <c:v>-1.1900000000011346E-2</c:v>
                </c:pt>
                <c:pt idx="11">
                  <c:v>-1.4450000000010732E-2</c:v>
                </c:pt>
                <c:pt idx="12">
                  <c:v>-3.0250000000009436E-2</c:v>
                </c:pt>
                <c:pt idx="13">
                  <c:v>-4.3400000000005434E-2</c:v>
                </c:pt>
                <c:pt idx="14">
                  <c:v>-4.1300000000006776E-2</c:v>
                </c:pt>
                <c:pt idx="15">
                  <c:v>-4.9109999999998877E-2</c:v>
                </c:pt>
                <c:pt idx="16">
                  <c:v>-3.8080000000007885E-2</c:v>
                </c:pt>
                <c:pt idx="17">
                  <c:v>-4.3120000000001824E-2</c:v>
                </c:pt>
                <c:pt idx="18">
                  <c:v>-7.0840000000004011E-2</c:v>
                </c:pt>
                <c:pt idx="19">
                  <c:v>-7.5490000000002055E-2</c:v>
                </c:pt>
                <c:pt idx="20">
                  <c:v>-8.8990000000009672E-2</c:v>
                </c:pt>
              </c:numCache>
            </c:numRef>
          </c:val>
          <c:smooth val="0"/>
        </c:ser>
        <c:ser>
          <c:idx val="4"/>
          <c:order val="4"/>
          <c:tx>
            <c:v>S05</c:v>
          </c:tx>
          <c:cat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cat>
          <c:val>
            <c:numRef>
              <c:f>Vajumitabel_puhas!$H$201:$AB$201</c:f>
              <c:numCache>
                <c:formatCode>0.000</c:formatCode>
                <c:ptCount val="21"/>
                <c:pt idx="0" formatCode="General">
                  <c:v>0</c:v>
                </c:pt>
                <c:pt idx="1">
                  <c:v>-2.7450000000001751E-2</c:v>
                </c:pt>
                <c:pt idx="2">
                  <c:v>-3.7090000000006285E-2</c:v>
                </c:pt>
                <c:pt idx="3">
                  <c:v>-3.6830000000009022E-2</c:v>
                </c:pt>
                <c:pt idx="4">
                  <c:v>-3.4100000000009345E-2</c:v>
                </c:pt>
                <c:pt idx="5">
                  <c:v>-3.5460000000000491E-2</c:v>
                </c:pt>
                <c:pt idx="6">
                  <c:v>-2.9720000000011737E-2</c:v>
                </c:pt>
                <c:pt idx="7">
                  <c:v>-3.0330000000006407E-2</c:v>
                </c:pt>
                <c:pt idx="8">
                  <c:v>-1.7380000000002838E-2</c:v>
                </c:pt>
                <c:pt idx="9">
                  <c:v>-1.5690000000006421E-2</c:v>
                </c:pt>
                <c:pt idx="10">
                  <c:v>-2.4510000000006471E-2</c:v>
                </c:pt>
                <c:pt idx="11">
                  <c:v>-2.0949999999999136E-2</c:v>
                </c:pt>
                <c:pt idx="12">
                  <c:v>-3.8900000000012369E-2</c:v>
                </c:pt>
                <c:pt idx="13">
                  <c:v>-5.3520000000006007E-2</c:v>
                </c:pt>
                <c:pt idx="14">
                  <c:v>-5.5130000000005452E-2</c:v>
                </c:pt>
                <c:pt idx="15">
                  <c:v>-5.9130000000010341E-2</c:v>
                </c:pt>
                <c:pt idx="16">
                  <c:v>-5.3250000000005571E-2</c:v>
                </c:pt>
                <c:pt idx="17">
                  <c:v>-5.9170000000008827E-2</c:v>
                </c:pt>
                <c:pt idx="18">
                  <c:v>-8.7120000000012965E-2</c:v>
                </c:pt>
                <c:pt idx="19">
                  <c:v>-9.1040000000006671E-2</c:v>
                </c:pt>
                <c:pt idx="20">
                  <c:v>-0.10229000000001065</c:v>
                </c:pt>
              </c:numCache>
            </c:numRef>
          </c:val>
          <c:smooth val="0"/>
        </c:ser>
        <c:ser>
          <c:idx val="5"/>
          <c:order val="5"/>
          <c:tx>
            <c:v>S06</c:v>
          </c:tx>
          <c:cat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cat>
          <c:val>
            <c:numRef>
              <c:f>Vajumitabel_puhas!$H$202:$AB$202</c:f>
              <c:numCache>
                <c:formatCode>0.000</c:formatCode>
                <c:ptCount val="21"/>
                <c:pt idx="0" formatCode="General">
                  <c:v>0</c:v>
                </c:pt>
                <c:pt idx="1">
                  <c:v>-2.6400000000009527E-2</c:v>
                </c:pt>
                <c:pt idx="2">
                  <c:v>-2.902000000000271E-2</c:v>
                </c:pt>
                <c:pt idx="3">
                  <c:v>-3.1600000000011619E-2</c:v>
                </c:pt>
                <c:pt idx="4">
                  <c:v>-3.282000000000096E-2</c:v>
                </c:pt>
                <c:pt idx="5">
                  <c:v>-2.9680000000013251E-2</c:v>
                </c:pt>
                <c:pt idx="6">
                  <c:v>-2.8650000000013165E-2</c:v>
                </c:pt>
                <c:pt idx="7">
                  <c:v>-2.8800000000003934E-2</c:v>
                </c:pt>
                <c:pt idx="8">
                  <c:v>-1.8230000000002633E-2</c:v>
                </c:pt>
                <c:pt idx="9">
                  <c:v>-1.774000000000342E-2</c:v>
                </c:pt>
                <c:pt idx="10">
                  <c:v>-2.3090000000010491E-2</c:v>
                </c:pt>
                <c:pt idx="11">
                  <c:v>-2.144000000001256E-2</c:v>
                </c:pt>
                <c:pt idx="12">
                  <c:v>-3.9280000000005089E-2</c:v>
                </c:pt>
                <c:pt idx="13">
                  <c:v>-5.5380000000013752E-2</c:v>
                </c:pt>
                <c:pt idx="14">
                  <c:v>-5.340000000001055E-2</c:v>
                </c:pt>
                <c:pt idx="15">
                  <c:v>-6.0810000000003583E-2</c:v>
                </c:pt>
                <c:pt idx="16">
                  <c:v>-4.8100000000005139E-2</c:v>
                </c:pt>
                <c:pt idx="17">
                  <c:v>-5.4730000000006385E-2</c:v>
                </c:pt>
                <c:pt idx="18">
                  <c:v>-7.8740000000010468E-2</c:v>
                </c:pt>
                <c:pt idx="19">
                  <c:v>-8.4690000000009036E-2</c:v>
                </c:pt>
                <c:pt idx="20">
                  <c:v>-9.6320000000005734E-2</c:v>
                </c:pt>
              </c:numCache>
            </c:numRef>
          </c:val>
          <c:smooth val="0"/>
        </c:ser>
        <c:ser>
          <c:idx val="6"/>
          <c:order val="6"/>
          <c:tx>
            <c:v>S07</c:v>
          </c:tx>
          <c:cat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cat>
          <c:val>
            <c:numRef>
              <c:f>Vajumitabel_puhas!$H$203:$AB$203</c:f>
              <c:numCache>
                <c:formatCode>0.000</c:formatCode>
                <c:ptCount val="21"/>
                <c:pt idx="0" formatCode="General">
                  <c:v>0</c:v>
                </c:pt>
                <c:pt idx="1">
                  <c:v>-2.1450000000001523E-2</c:v>
                </c:pt>
                <c:pt idx="2">
                  <c:v>-2.6500000000012847E-2</c:v>
                </c:pt>
                <c:pt idx="3">
                  <c:v>-2.8890000000004079E-2</c:v>
                </c:pt>
                <c:pt idx="4">
                  <c:v>-2.8370000000009554E-2</c:v>
                </c:pt>
                <c:pt idx="5">
                  <c:v>-3.0140000000002942E-2</c:v>
                </c:pt>
                <c:pt idx="6">
                  <c:v>-2.8960000000012087E-2</c:v>
                </c:pt>
                <c:pt idx="7">
                  <c:v>-2.8330000000011069E-2</c:v>
                </c:pt>
                <c:pt idx="8">
                  <c:v>-1.8250000000008981E-2</c:v>
                </c:pt>
                <c:pt idx="9">
                  <c:v>-2.0120000000005689E-2</c:v>
                </c:pt>
                <c:pt idx="10">
                  <c:v>-2.4630000000001928E-2</c:v>
                </c:pt>
                <c:pt idx="11">
                  <c:v>-2.0670000000009736E-2</c:v>
                </c:pt>
                <c:pt idx="12">
                  <c:v>-3.8970000000006166E-2</c:v>
                </c:pt>
                <c:pt idx="13">
                  <c:v>-5.4780000000008044E-2</c:v>
                </c:pt>
                <c:pt idx="14">
                  <c:v>-5.421000000001186E-2</c:v>
                </c:pt>
                <c:pt idx="15">
                  <c:v>-6.0140000000004079E-2</c:v>
                </c:pt>
                <c:pt idx="16">
                  <c:v>-5.0750000000007844E-2</c:v>
                </c:pt>
                <c:pt idx="17">
                  <c:v>-5.6880000000006703E-2</c:v>
                </c:pt>
                <c:pt idx="18">
                  <c:v>-8.6610000000007403E-2</c:v>
                </c:pt>
                <c:pt idx="19">
                  <c:v>-9.1840000000004807E-2</c:v>
                </c:pt>
                <c:pt idx="20">
                  <c:v>-0.10783000000000698</c:v>
                </c:pt>
              </c:numCache>
            </c:numRef>
          </c:val>
          <c:smooth val="0"/>
        </c:ser>
        <c:ser>
          <c:idx val="7"/>
          <c:order val="7"/>
          <c:tx>
            <c:v>S08</c:v>
          </c:tx>
          <c:cat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cat>
          <c:val>
            <c:numRef>
              <c:f>Vajumitabel_puhas!$H$204:$AB$204</c:f>
              <c:numCache>
                <c:formatCode>0.000</c:formatCode>
                <c:ptCount val="21"/>
                <c:pt idx="0" formatCode="General">
                  <c:v>0</c:v>
                </c:pt>
                <c:pt idx="1">
                  <c:v>-1.8239999999991596E-2</c:v>
                </c:pt>
                <c:pt idx="2">
                  <c:v>-2.541999999999689E-2</c:v>
                </c:pt>
                <c:pt idx="3">
                  <c:v>-2.4529999999998608E-2</c:v>
                </c:pt>
                <c:pt idx="4">
                  <c:v>-2.7639999999991005E-2</c:v>
                </c:pt>
                <c:pt idx="5">
                  <c:v>-2.2919999999999163E-2</c:v>
                </c:pt>
                <c:pt idx="6">
                  <c:v>-2.2259999999988622E-2</c:v>
                </c:pt>
                <c:pt idx="7">
                  <c:v>-8.3899999999914598E-3</c:v>
                </c:pt>
                <c:pt idx="8">
                  <c:v>-4.8400000000015098E-3</c:v>
                </c:pt>
                <c:pt idx="9">
                  <c:v>-8.4699999999884312E-3</c:v>
                </c:pt>
                <c:pt idx="10">
                  <c:v>-3.6799999999885813E-3</c:v>
                </c:pt>
                <c:pt idx="11">
                  <c:v>-1.9099999999951933E-3</c:v>
                </c:pt>
                <c:pt idx="12">
                  <c:v>-4.4539999999997804E-2</c:v>
                </c:pt>
                <c:pt idx="13">
                  <c:v>-6.6649999999995657E-2</c:v>
                </c:pt>
                <c:pt idx="14">
                  <c:v>-6.1169999999989955E-2</c:v>
                </c:pt>
                <c:pt idx="15">
                  <c:v>-7.1789999999992915E-2</c:v>
                </c:pt>
                <c:pt idx="16">
                  <c:v>-6.1019999999999186E-2</c:v>
                </c:pt>
                <c:pt idx="17">
                  <c:v>-6.9449999999989132E-2</c:v>
                </c:pt>
                <c:pt idx="18">
                  <c:v>-0.11910999999999206</c:v>
                </c:pt>
                <c:pt idx="19">
                  <c:v>-0.11560000000000059</c:v>
                </c:pt>
                <c:pt idx="20">
                  <c:v>-0.12475999999999487</c:v>
                </c:pt>
              </c:numCache>
            </c:numRef>
          </c:val>
          <c:smooth val="0"/>
        </c:ser>
        <c:ser>
          <c:idx val="8"/>
          <c:order val="8"/>
          <c:tx>
            <c:v>S09</c:v>
          </c:tx>
          <c:cat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cat>
          <c:val>
            <c:numRef>
              <c:f>Vajumitabel_puhas!$H$206:$AB$206</c:f>
              <c:numCache>
                <c:formatCode>0.000</c:formatCode>
                <c:ptCount val="21"/>
                <c:pt idx="0" formatCode="General">
                  <c:v>0</c:v>
                </c:pt>
                <c:pt idx="1">
                  <c:v>-1.8940000000000623E-2</c:v>
                </c:pt>
                <c:pt idx="2">
                  <c:v>-1.9519999999999982E-2</c:v>
                </c:pt>
                <c:pt idx="3">
                  <c:v>-1.9900000000006912E-2</c:v>
                </c:pt>
                <c:pt idx="4">
                  <c:v>-1.9910000000010086E-2</c:v>
                </c:pt>
                <c:pt idx="5">
                  <c:v>-1.8210000000010496E-2</c:v>
                </c:pt>
                <c:pt idx="6">
                  <c:v>-8.11000000000206E-3</c:v>
                </c:pt>
                <c:pt idx="7">
                  <c:v>1.3399999999990087E-3</c:v>
                </c:pt>
                <c:pt idx="8">
                  <c:v>8.7399999999888678E-3</c:v>
                </c:pt>
                <c:pt idx="9">
                  <c:v>-1.0000000000047748E-3</c:v>
                </c:pt>
                <c:pt idx="10">
                  <c:v>-5.3200000000117598E-3</c:v>
                </c:pt>
                <c:pt idx="11">
                  <c:v>3.2999999999958618E-3</c:v>
                </c:pt>
                <c:pt idx="12">
                  <c:v>-2.509000000000583E-2</c:v>
                </c:pt>
                <c:pt idx="13">
                  <c:v>-4.8410000000004061E-2</c:v>
                </c:pt>
                <c:pt idx="14">
                  <c:v>-4.3600000000012074E-2</c:v>
                </c:pt>
                <c:pt idx="15">
                  <c:v>-5.3810000000012792E-2</c:v>
                </c:pt>
                <c:pt idx="16">
                  <c:v>-3.4080000000002997E-2</c:v>
                </c:pt>
                <c:pt idx="17">
                  <c:v>-3.8790000000005875E-2</c:v>
                </c:pt>
                <c:pt idx="18">
                  <c:v>-8.3760000000012269E-2</c:v>
                </c:pt>
                <c:pt idx="19">
                  <c:v>-8.9260000000010109E-2</c:v>
                </c:pt>
                <c:pt idx="20">
                  <c:v>-0.10188000000000841</c:v>
                </c:pt>
              </c:numCache>
            </c:numRef>
          </c:val>
          <c:smooth val="0"/>
        </c:ser>
        <c:ser>
          <c:idx val="9"/>
          <c:order val="9"/>
          <c:tx>
            <c:v>S10</c:v>
          </c:tx>
          <c:cat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cat>
          <c:val>
            <c:numRef>
              <c:f>Vajumitabel_puhas!$H$206:$AB$206</c:f>
              <c:numCache>
                <c:formatCode>0.000</c:formatCode>
                <c:ptCount val="21"/>
                <c:pt idx="0" formatCode="General">
                  <c:v>0</c:v>
                </c:pt>
                <c:pt idx="1">
                  <c:v>-1.8940000000000623E-2</c:v>
                </c:pt>
                <c:pt idx="2">
                  <c:v>-1.9519999999999982E-2</c:v>
                </c:pt>
                <c:pt idx="3">
                  <c:v>-1.9900000000006912E-2</c:v>
                </c:pt>
                <c:pt idx="4">
                  <c:v>-1.9910000000010086E-2</c:v>
                </c:pt>
                <c:pt idx="5">
                  <c:v>-1.8210000000010496E-2</c:v>
                </c:pt>
                <c:pt idx="6">
                  <c:v>-8.11000000000206E-3</c:v>
                </c:pt>
                <c:pt idx="7">
                  <c:v>1.3399999999990087E-3</c:v>
                </c:pt>
                <c:pt idx="8">
                  <c:v>8.7399999999888678E-3</c:v>
                </c:pt>
                <c:pt idx="9">
                  <c:v>-1.0000000000047748E-3</c:v>
                </c:pt>
                <c:pt idx="10">
                  <c:v>-5.3200000000117598E-3</c:v>
                </c:pt>
                <c:pt idx="11">
                  <c:v>3.2999999999958618E-3</c:v>
                </c:pt>
                <c:pt idx="12">
                  <c:v>-2.509000000000583E-2</c:v>
                </c:pt>
                <c:pt idx="13">
                  <c:v>-4.8410000000004061E-2</c:v>
                </c:pt>
                <c:pt idx="14">
                  <c:v>-4.3600000000012074E-2</c:v>
                </c:pt>
                <c:pt idx="15">
                  <c:v>-5.3810000000012792E-2</c:v>
                </c:pt>
                <c:pt idx="16">
                  <c:v>-3.4080000000002997E-2</c:v>
                </c:pt>
                <c:pt idx="17">
                  <c:v>-3.8790000000005875E-2</c:v>
                </c:pt>
                <c:pt idx="18">
                  <c:v>-8.3760000000012269E-2</c:v>
                </c:pt>
                <c:pt idx="19">
                  <c:v>-8.9260000000010109E-2</c:v>
                </c:pt>
                <c:pt idx="20">
                  <c:v>-0.10188000000000841</c:v>
                </c:pt>
              </c:numCache>
            </c:numRef>
          </c:val>
          <c:smooth val="0"/>
        </c:ser>
        <c:ser>
          <c:idx val="10"/>
          <c:order val="10"/>
          <c:tx>
            <c:v>0,3*(VT muut)</c:v>
          </c:tx>
          <c:spPr>
            <a:ln w="41275">
              <a:solidFill>
                <a:srgbClr val="260FB1"/>
              </a:solidFill>
            </a:ln>
          </c:spPr>
          <c:marker>
            <c:symbol val="none"/>
          </c:marker>
          <c:cat>
            <c:numRef>
              <c:f>Vajumitabel_puhas!$H$167:$AB$167</c:f>
              <c:numCache>
                <c:formatCode>m/d/yyyy</c:formatCode>
                <c:ptCount val="21"/>
                <c:pt idx="0">
                  <c:v>42292</c:v>
                </c:pt>
                <c:pt idx="1">
                  <c:v>42307</c:v>
                </c:pt>
                <c:pt idx="2">
                  <c:v>42324</c:v>
                </c:pt>
                <c:pt idx="3">
                  <c:v>42338</c:v>
                </c:pt>
                <c:pt idx="4">
                  <c:v>42353</c:v>
                </c:pt>
                <c:pt idx="5">
                  <c:v>42367</c:v>
                </c:pt>
                <c:pt idx="6">
                  <c:v>42384</c:v>
                </c:pt>
                <c:pt idx="7">
                  <c:v>42398</c:v>
                </c:pt>
                <c:pt idx="8">
                  <c:v>42416</c:v>
                </c:pt>
                <c:pt idx="9">
                  <c:v>42429</c:v>
                </c:pt>
                <c:pt idx="10">
                  <c:v>42444</c:v>
                </c:pt>
                <c:pt idx="11">
                  <c:v>42458</c:v>
                </c:pt>
                <c:pt idx="12">
                  <c:v>42488</c:v>
                </c:pt>
                <c:pt idx="13">
                  <c:v>42521</c:v>
                </c:pt>
                <c:pt idx="14">
                  <c:v>42551</c:v>
                </c:pt>
                <c:pt idx="15">
                  <c:v>42579</c:v>
                </c:pt>
                <c:pt idx="16">
                  <c:v>42612</c:v>
                </c:pt>
                <c:pt idx="17">
                  <c:v>42640</c:v>
                </c:pt>
                <c:pt idx="18">
                  <c:v>43255</c:v>
                </c:pt>
                <c:pt idx="19">
                  <c:v>43265</c:v>
                </c:pt>
                <c:pt idx="20">
                  <c:v>43272</c:v>
                </c:pt>
              </c:numCache>
            </c:numRef>
          </c:cat>
          <c:val>
            <c:numRef>
              <c:f>Vajumitabel_puhas!$H$207:$AB$207</c:f>
              <c:numCache>
                <c:formatCode>General</c:formatCode>
                <c:ptCount val="21"/>
                <c:pt idx="0">
                  <c:v>0</c:v>
                </c:pt>
                <c:pt idx="1">
                  <c:v>-2.7179999999998473E-2</c:v>
                </c:pt>
                <c:pt idx="2">
                  <c:v>-1.3388999999999384E-2</c:v>
                </c:pt>
                <c:pt idx="3">
                  <c:v>-6.8879999999992949E-3</c:v>
                </c:pt>
                <c:pt idx="4">
                  <c:v>-7.4099999999646118E-4</c:v>
                </c:pt>
                <c:pt idx="5">
                  <c:v>-8.444999999998969E-3</c:v>
                </c:pt>
                <c:pt idx="6">
                  <c:v>-1.849799999999675E-2</c:v>
                </c:pt>
                <c:pt idx="7">
                  <c:v>1.6179000000002473E-2</c:v>
                </c:pt>
                <c:pt idx="8">
                  <c:v>1.1334000000003642E-2</c:v>
                </c:pt>
                <c:pt idx="9">
                  <c:v>1.2819000000001779E-2</c:v>
                </c:pt>
                <c:pt idx="10">
                  <c:v>2.1738000000001988E-2</c:v>
                </c:pt>
                <c:pt idx="11">
                  <c:v>2.0328000000002077E-2</c:v>
                </c:pt>
                <c:pt idx="12">
                  <c:v>9.9690000000009597E-3</c:v>
                </c:pt>
                <c:pt idx="13">
                  <c:v>-4.91009999999946E-2</c:v>
                </c:pt>
                <c:pt idx="14">
                  <c:v>-3.0863999999995426E-2</c:v>
                </c:pt>
                <c:pt idx="15">
                  <c:v>-5.962499999999693E-2</c:v>
                </c:pt>
                <c:pt idx="16">
                  <c:v>2.7690000000006876E-3</c:v>
                </c:pt>
                <c:pt idx="17">
                  <c:v>-3.5951999999998915E-2</c:v>
                </c:pt>
                <c:pt idx="18">
                  <c:v>-5.1974999999998772E-2</c:v>
                </c:pt>
                <c:pt idx="19">
                  <c:v>-8.6312999999996975E-2</c:v>
                </c:pt>
                <c:pt idx="20">
                  <c:v>-0.10252200000000045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7083376"/>
        <c:axId val="-1837081744"/>
      </c:lineChart>
      <c:dateAx>
        <c:axId val="-1837083376"/>
        <c:scaling>
          <c:orientation val="minMax"/>
          <c:max val="43272"/>
          <c:min val="42298"/>
        </c:scaling>
        <c:delete val="0"/>
        <c:axPos val="b"/>
        <c:numFmt formatCode="m/d/yyyy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t-EE"/>
          </a:p>
        </c:txPr>
        <c:crossAx val="-1837081744"/>
        <c:crosses val="autoZero"/>
        <c:auto val="1"/>
        <c:lblOffset val="100"/>
        <c:baseTimeUnit val="days"/>
        <c:majorUnit val="1"/>
        <c:majorTimeUnit val="months"/>
      </c:dateAx>
      <c:valAx>
        <c:axId val="-1837081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37083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002720504623559"/>
          <c:y val="5.8358869755683017E-2"/>
          <c:w val="7.8882876697633511E-2"/>
          <c:h val="0.8778911176951045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07788859263137E-2"/>
          <c:y val="5.1440251900434983E-2"/>
          <c:w val="0.92610903090766539"/>
          <c:h val="0.83249029671848807"/>
        </c:manualLayout>
      </c:layout>
      <c:lineChart>
        <c:grouping val="standard"/>
        <c:varyColors val="0"/>
        <c:ser>
          <c:idx val="0"/>
          <c:order val="0"/>
          <c:tx>
            <c:v>projektkoormus</c:v>
          </c:tx>
          <c:cat>
            <c:numRef>
              <c:f>Vajumitabel_puhas!$BW$17:$BW$35</c:f>
              <c:numCache>
                <c:formatCode>General</c:formatCode>
                <c:ptCount val="19"/>
                <c:pt idx="0">
                  <c:v>0</c:v>
                </c:pt>
                <c:pt idx="1">
                  <c:v>16</c:v>
                </c:pt>
                <c:pt idx="2">
                  <c:v>23.5</c:v>
                </c:pt>
                <c:pt idx="3">
                  <c:v>29.979999999995925</c:v>
                </c:pt>
                <c:pt idx="4">
                  <c:v>37.5</c:v>
                </c:pt>
                <c:pt idx="5">
                  <c:v>46</c:v>
                </c:pt>
                <c:pt idx="6">
                  <c:v>60</c:v>
                </c:pt>
                <c:pt idx="7">
                  <c:v>60</c:v>
                </c:pt>
                <c:pt idx="8">
                  <c:v>71</c:v>
                </c:pt>
                <c:pt idx="9">
                  <c:v>79</c:v>
                </c:pt>
                <c:pt idx="10">
                  <c:v>90</c:v>
                </c:pt>
                <c:pt idx="11">
                  <c:v>90</c:v>
                </c:pt>
                <c:pt idx="12">
                  <c:v>106</c:v>
                </c:pt>
                <c:pt idx="13">
                  <c:v>112.5</c:v>
                </c:pt>
                <c:pt idx="14">
                  <c:v>120</c:v>
                </c:pt>
                <c:pt idx="15">
                  <c:v>120</c:v>
                </c:pt>
                <c:pt idx="16">
                  <c:v>127.5</c:v>
                </c:pt>
                <c:pt idx="17">
                  <c:v>136</c:v>
                </c:pt>
                <c:pt idx="18">
                  <c:v>150</c:v>
                </c:pt>
              </c:numCache>
            </c:numRef>
          </c:cat>
          <c:val>
            <c:numRef>
              <c:f>Vajumitabel_puhas!$BV$17:$BV$35</c:f>
              <c:numCache>
                <c:formatCode>0.000</c:formatCode>
                <c:ptCount val="19"/>
                <c:pt idx="0">
                  <c:v>78.28</c:v>
                </c:pt>
                <c:pt idx="1">
                  <c:v>78.28</c:v>
                </c:pt>
                <c:pt idx="2">
                  <c:v>78.28</c:v>
                </c:pt>
                <c:pt idx="3">
                  <c:v>78.28</c:v>
                </c:pt>
                <c:pt idx="4">
                  <c:v>78.239999999999995</c:v>
                </c:pt>
                <c:pt idx="5">
                  <c:v>78.239999999999995</c:v>
                </c:pt>
                <c:pt idx="6">
                  <c:v>78.239999999999995</c:v>
                </c:pt>
                <c:pt idx="7">
                  <c:v>77.77</c:v>
                </c:pt>
                <c:pt idx="8">
                  <c:v>77.77</c:v>
                </c:pt>
                <c:pt idx="9">
                  <c:v>77.77</c:v>
                </c:pt>
                <c:pt idx="10">
                  <c:v>77.77</c:v>
                </c:pt>
                <c:pt idx="11">
                  <c:v>77.12</c:v>
                </c:pt>
                <c:pt idx="12">
                  <c:v>77.12</c:v>
                </c:pt>
                <c:pt idx="13">
                  <c:v>77.12</c:v>
                </c:pt>
                <c:pt idx="14">
                  <c:v>77.12</c:v>
                </c:pt>
                <c:pt idx="15">
                  <c:v>77.040000000000006</c:v>
                </c:pt>
                <c:pt idx="16">
                  <c:v>77.040000000000006</c:v>
                </c:pt>
                <c:pt idx="17">
                  <c:v>77.040000000000006</c:v>
                </c:pt>
                <c:pt idx="18">
                  <c:v>77.040000000000006</c:v>
                </c:pt>
              </c:numCache>
            </c:numRef>
          </c:val>
          <c:smooth val="0"/>
        </c:ser>
        <c:ser>
          <c:idx val="1"/>
          <c:order val="1"/>
          <c:tx>
            <c:v>punane joon</c:v>
          </c:tx>
          <c:cat>
            <c:numRef>
              <c:f>Vajumitabel_puhas!$BW$17:$BW$35</c:f>
              <c:numCache>
                <c:formatCode>General</c:formatCode>
                <c:ptCount val="19"/>
                <c:pt idx="0">
                  <c:v>0</c:v>
                </c:pt>
                <c:pt idx="1">
                  <c:v>16</c:v>
                </c:pt>
                <c:pt idx="2">
                  <c:v>23.5</c:v>
                </c:pt>
                <c:pt idx="3">
                  <c:v>29.979999999995925</c:v>
                </c:pt>
                <c:pt idx="4">
                  <c:v>37.5</c:v>
                </c:pt>
                <c:pt idx="5">
                  <c:v>46</c:v>
                </c:pt>
                <c:pt idx="6">
                  <c:v>60</c:v>
                </c:pt>
                <c:pt idx="7">
                  <c:v>60</c:v>
                </c:pt>
                <c:pt idx="8">
                  <c:v>71</c:v>
                </c:pt>
                <c:pt idx="9">
                  <c:v>79</c:v>
                </c:pt>
                <c:pt idx="10">
                  <c:v>90</c:v>
                </c:pt>
                <c:pt idx="11">
                  <c:v>90</c:v>
                </c:pt>
                <c:pt idx="12">
                  <c:v>106</c:v>
                </c:pt>
                <c:pt idx="13">
                  <c:v>112.5</c:v>
                </c:pt>
                <c:pt idx="14">
                  <c:v>120</c:v>
                </c:pt>
                <c:pt idx="15">
                  <c:v>120</c:v>
                </c:pt>
                <c:pt idx="16">
                  <c:v>127.5</c:v>
                </c:pt>
                <c:pt idx="17">
                  <c:v>136</c:v>
                </c:pt>
                <c:pt idx="18">
                  <c:v>150</c:v>
                </c:pt>
              </c:numCache>
            </c:numRef>
          </c:cat>
          <c:val>
            <c:numRef>
              <c:f>Vajumitabel_puhas!$BT$17:$BT$35</c:f>
              <c:numCache>
                <c:formatCode>0.000</c:formatCode>
                <c:ptCount val="19"/>
                <c:pt idx="1">
                  <c:v>76.426000000000002</c:v>
                </c:pt>
                <c:pt idx="2">
                  <c:v>76.426000000000002</c:v>
                </c:pt>
                <c:pt idx="4">
                  <c:v>76.484999999999999</c:v>
                </c:pt>
                <c:pt idx="5">
                  <c:v>76.484999999999999</c:v>
                </c:pt>
                <c:pt idx="8">
                  <c:v>76.516000000000005</c:v>
                </c:pt>
                <c:pt idx="9">
                  <c:v>76.516000000000005</c:v>
                </c:pt>
                <c:pt idx="12">
                  <c:v>76.525999999999996</c:v>
                </c:pt>
                <c:pt idx="13">
                  <c:v>76.525999999999996</c:v>
                </c:pt>
                <c:pt idx="16">
                  <c:v>76.534999999999997</c:v>
                </c:pt>
                <c:pt idx="17">
                  <c:v>76.534999999999997</c:v>
                </c:pt>
              </c:numCache>
            </c:numRef>
          </c:val>
          <c:smooth val="0"/>
        </c:ser>
        <c:ser>
          <c:idx val="2"/>
          <c:order val="2"/>
          <c:tx>
            <c:v>27.09.2016 asend</c:v>
          </c:tx>
          <c:cat>
            <c:numRef>
              <c:f>Vajumitabel_puhas!$BW$17:$BW$35</c:f>
              <c:numCache>
                <c:formatCode>General</c:formatCode>
                <c:ptCount val="19"/>
                <c:pt idx="0">
                  <c:v>0</c:v>
                </c:pt>
                <c:pt idx="1">
                  <c:v>16</c:v>
                </c:pt>
                <c:pt idx="2">
                  <c:v>23.5</c:v>
                </c:pt>
                <c:pt idx="3">
                  <c:v>29.979999999995925</c:v>
                </c:pt>
                <c:pt idx="4">
                  <c:v>37.5</c:v>
                </c:pt>
                <c:pt idx="5">
                  <c:v>46</c:v>
                </c:pt>
                <c:pt idx="6">
                  <c:v>60</c:v>
                </c:pt>
                <c:pt idx="7">
                  <c:v>60</c:v>
                </c:pt>
                <c:pt idx="8">
                  <c:v>71</c:v>
                </c:pt>
                <c:pt idx="9">
                  <c:v>79</c:v>
                </c:pt>
                <c:pt idx="10">
                  <c:v>90</c:v>
                </c:pt>
                <c:pt idx="11">
                  <c:v>90</c:v>
                </c:pt>
                <c:pt idx="12">
                  <c:v>106</c:v>
                </c:pt>
                <c:pt idx="13">
                  <c:v>112.5</c:v>
                </c:pt>
                <c:pt idx="14">
                  <c:v>120</c:v>
                </c:pt>
                <c:pt idx="15">
                  <c:v>120</c:v>
                </c:pt>
                <c:pt idx="16">
                  <c:v>127.5</c:v>
                </c:pt>
                <c:pt idx="17">
                  <c:v>136</c:v>
                </c:pt>
                <c:pt idx="18">
                  <c:v>150</c:v>
                </c:pt>
              </c:numCache>
            </c:numRef>
          </c:cat>
          <c:val>
            <c:numRef>
              <c:f>Vajumitabel_puhas!$BU$17:$BU$35</c:f>
              <c:numCache>
                <c:formatCode>0.000</c:formatCode>
                <c:ptCount val="19"/>
                <c:pt idx="1">
                  <c:v>76.195800000000006</c:v>
                </c:pt>
                <c:pt idx="2" formatCode="General">
                  <c:v>76.154070000000004</c:v>
                </c:pt>
                <c:pt idx="4" formatCode="General">
                  <c:v>76.217950000000002</c:v>
                </c:pt>
                <c:pt idx="5" formatCode="General">
                  <c:v>76.192220000000006</c:v>
                </c:pt>
                <c:pt idx="8" formatCode="General">
                  <c:v>76.154520000000005</c:v>
                </c:pt>
                <c:pt idx="9" formatCode="General">
                  <c:v>76.142530000000008</c:v>
                </c:pt>
                <c:pt idx="12" formatCode="General">
                  <c:v>76.039940000000001</c:v>
                </c:pt>
                <c:pt idx="13" formatCode="General">
                  <c:v>75.988619999999997</c:v>
                </c:pt>
                <c:pt idx="16" formatCode="General">
                  <c:v>75.979670000000013</c:v>
                </c:pt>
                <c:pt idx="17" formatCode="General">
                  <c:v>75.952770000000001</c:v>
                </c:pt>
              </c:numCache>
            </c:numRef>
          </c:val>
          <c:smooth val="0"/>
        </c:ser>
        <c:ser>
          <c:idx val="3"/>
          <c:order val="3"/>
          <c:tx>
            <c:v>04.06.2018 asend</c:v>
          </c:tx>
          <c:val>
            <c:numRef>
              <c:f>Vajumitabel_puhas!$BX$17:$BX$36</c:f>
              <c:numCache>
                <c:formatCode>0.000</c:formatCode>
                <c:ptCount val="20"/>
                <c:pt idx="1">
                  <c:v>76.162599999999998</c:v>
                </c:pt>
                <c:pt idx="2">
                  <c:v>76.117670000000004</c:v>
                </c:pt>
                <c:pt idx="4">
                  <c:v>76.19408</c:v>
                </c:pt>
                <c:pt idx="5">
                  <c:v>76.171880000000002</c:v>
                </c:pt>
                <c:pt idx="8">
                  <c:v>76.101830000000007</c:v>
                </c:pt>
                <c:pt idx="9">
                  <c:v>76.101240000000004</c:v>
                </c:pt>
                <c:pt idx="12">
                  <c:v>75.985060000000004</c:v>
                </c:pt>
                <c:pt idx="13">
                  <c:v>75.934190000000001</c:v>
                </c:pt>
                <c:pt idx="16">
                  <c:v>75.931380000000004</c:v>
                </c:pt>
                <c:pt idx="17">
                  <c:v>75.903480000000002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7085552"/>
        <c:axId val="-1837086096"/>
      </c:lineChart>
      <c:dateAx>
        <c:axId val="-1837085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837086096"/>
        <c:crosses val="autoZero"/>
        <c:auto val="0"/>
        <c:lblOffset val="100"/>
        <c:baseTimeUnit val="days"/>
        <c:majorUnit val="5"/>
        <c:majorTimeUnit val="days"/>
      </c:dateAx>
      <c:valAx>
        <c:axId val="-1837086096"/>
        <c:scaling>
          <c:orientation val="minMax"/>
          <c:min val="75.5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-1837085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79037201768448"/>
          <c:y val="4.5408047471614914E-2"/>
          <c:w val="0.1422578468406292"/>
          <c:h val="0.3378997886038844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15.10.2015</c:v>
          </c:tx>
          <c:cat>
            <c:strRef>
              <c:f>Vajumitabel_puhas!$BS$47:$BS$53</c:f>
              <c:strCache>
                <c:ptCount val="7"/>
                <c:pt idx="0">
                  <c:v>R303</c:v>
                </c:pt>
                <c:pt idx="1">
                  <c:v>K33</c:v>
                </c:pt>
                <c:pt idx="2">
                  <c:v>R304</c:v>
                </c:pt>
                <c:pt idx="3">
                  <c:v>R305</c:v>
                </c:pt>
                <c:pt idx="4">
                  <c:v>R306</c:v>
                </c:pt>
                <c:pt idx="5">
                  <c:v>K31</c:v>
                </c:pt>
                <c:pt idx="6">
                  <c:v>R307</c:v>
                </c:pt>
              </c:strCache>
            </c:strRef>
          </c:cat>
          <c:val>
            <c:numRef>
              <c:f>Vajumitabel_puhas!$BT$47:$BT$53</c:f>
              <c:numCache>
                <c:formatCode>General</c:formatCode>
                <c:ptCount val="7"/>
                <c:pt idx="0">
                  <c:v>-0.11520999999999049</c:v>
                </c:pt>
                <c:pt idx="1">
                  <c:v>-0.11046000000000333</c:v>
                </c:pt>
                <c:pt idx="2">
                  <c:v>-8.7330000000008567E-2</c:v>
                </c:pt>
                <c:pt idx="3">
                  <c:v>-7.0369999999996935E-2</c:v>
                </c:pt>
                <c:pt idx="4">
                  <c:v>-0.10388000000000375</c:v>
                </c:pt>
                <c:pt idx="5">
                  <c:v>-0.13661000000000456</c:v>
                </c:pt>
                <c:pt idx="6">
                  <c:v>-0.14730000000000132</c:v>
                </c:pt>
              </c:numCache>
            </c:numRef>
          </c:val>
          <c:smooth val="0"/>
        </c:ser>
        <c:ser>
          <c:idx val="1"/>
          <c:order val="1"/>
          <c:tx>
            <c:v>29.12.2015</c:v>
          </c:tx>
          <c:val>
            <c:numRef>
              <c:f>Vajumitabel_puhas!$BU$47:$BU$53</c:f>
              <c:numCache>
                <c:formatCode>General</c:formatCode>
                <c:ptCount val="7"/>
                <c:pt idx="0">
                  <c:v>-0.25802999999999088</c:v>
                </c:pt>
                <c:pt idx="1">
                  <c:v>-0.26377999999999702</c:v>
                </c:pt>
                <c:pt idx="2">
                  <c:v>-0.24096000000000117</c:v>
                </c:pt>
                <c:pt idx="3">
                  <c:v>-0.22464999999999691</c:v>
                </c:pt>
                <c:pt idx="4">
                  <c:v>-0.26161000000000456</c:v>
                </c:pt>
                <c:pt idx="5">
                  <c:v>-0.29291000000000622</c:v>
                </c:pt>
                <c:pt idx="6">
                  <c:v>-0.28730000000000189</c:v>
                </c:pt>
              </c:numCache>
            </c:numRef>
          </c:val>
          <c:smooth val="0"/>
        </c:ser>
        <c:ser>
          <c:idx val="2"/>
          <c:order val="2"/>
          <c:tx>
            <c:v>29.03.2016</c:v>
          </c:tx>
          <c:val>
            <c:numRef>
              <c:f>Vajumitabel_puhas!$BV$47:$BV$53</c:f>
              <c:numCache>
                <c:formatCode>0.000</c:formatCode>
                <c:ptCount val="7"/>
                <c:pt idx="0">
                  <c:v>-0.28883000000000436</c:v>
                </c:pt>
                <c:pt idx="1">
                  <c:v>-0.30196999999999719</c:v>
                </c:pt>
                <c:pt idx="2">
                  <c:v>-0.28298000000000911</c:v>
                </c:pt>
                <c:pt idx="3">
                  <c:v>-0.26977999999999724</c:v>
                </c:pt>
                <c:pt idx="4">
                  <c:v>-0.30442999999999643</c:v>
                </c:pt>
                <c:pt idx="5">
                  <c:v>-0.33339000000000851</c:v>
                </c:pt>
                <c:pt idx="6">
                  <c:v>-0.3204900000000066</c:v>
                </c:pt>
              </c:numCache>
            </c:numRef>
          </c:val>
          <c:smooth val="0"/>
        </c:ser>
        <c:ser>
          <c:idx val="3"/>
          <c:order val="3"/>
          <c:tx>
            <c:v>29.09.2016</c:v>
          </c:tx>
          <c:val>
            <c:numRef>
              <c:f>Vajumitabel_puhas!$BW$47:$BW$53</c:f>
              <c:numCache>
                <c:formatCode>0.000</c:formatCode>
                <c:ptCount val="7"/>
                <c:pt idx="0">
                  <c:v>-0.31332999999999345</c:v>
                </c:pt>
                <c:pt idx="1">
                  <c:v>-0.3364299999999929</c:v>
                </c:pt>
                <c:pt idx="2">
                  <c:v>-0.31765000000000043</c:v>
                </c:pt>
                <c:pt idx="3">
                  <c:v>-0.30592000000000041</c:v>
                </c:pt>
                <c:pt idx="4">
                  <c:v>-0.34020999999999901</c:v>
                </c:pt>
                <c:pt idx="5">
                  <c:v>-0.36742999999999881</c:v>
                </c:pt>
                <c:pt idx="6">
                  <c:v>-0.35215000000000884</c:v>
                </c:pt>
              </c:numCache>
            </c:numRef>
          </c:val>
          <c:smooth val="0"/>
        </c:ser>
        <c:ser>
          <c:idx val="4"/>
          <c:order val="4"/>
          <c:tx>
            <c:v>04.06.2018</c:v>
          </c:tx>
          <c:val>
            <c:numRef>
              <c:f>Vajumitabel_puhas!$BX$47:$BX$53</c:f>
              <c:numCache>
                <c:formatCode>0.000</c:formatCode>
                <c:ptCount val="7"/>
                <c:pt idx="0">
                  <c:v>-0.36638999999999555</c:v>
                </c:pt>
                <c:pt idx="1">
                  <c:v>-0.39279999999999404</c:v>
                </c:pt>
                <c:pt idx="2">
                  <c:v>-0.37467000000000894</c:v>
                </c:pt>
                <c:pt idx="3">
                  <c:v>-0.3636499999999927</c:v>
                </c:pt>
                <c:pt idx="4">
                  <c:v>-0.3974500000000063</c:v>
                </c:pt>
                <c:pt idx="5">
                  <c:v>-0.42325000000001012</c:v>
                </c:pt>
                <c:pt idx="6">
                  <c:v>-0.4037399999999991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7080656"/>
        <c:axId val="-1837084464"/>
      </c:lineChart>
      <c:catAx>
        <c:axId val="-1837080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837084464"/>
        <c:crosses val="autoZero"/>
        <c:auto val="1"/>
        <c:lblAlgn val="ctr"/>
        <c:lblOffset val="100"/>
        <c:noMultiLvlLbl val="0"/>
      </c:catAx>
      <c:valAx>
        <c:axId val="-183708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37080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5.1400554097404488E-2"/>
          <c:w val="0.81248018006559752"/>
          <c:h val="0.69985892388451465"/>
        </c:manualLayout>
      </c:layout>
      <c:lineChart>
        <c:grouping val="standard"/>
        <c:varyColors val="0"/>
        <c:ser>
          <c:idx val="0"/>
          <c:order val="0"/>
          <c:tx>
            <c:v>K21</c:v>
          </c:tx>
          <c:cat>
            <c:numRef>
              <c:f>Vajumitabel!$R$2:$Y$2</c:f>
              <c:numCache>
                <c:formatCode>m/d/yyyy</c:formatCode>
                <c:ptCount val="8"/>
                <c:pt idx="0">
                  <c:v>42286</c:v>
                </c:pt>
                <c:pt idx="1">
                  <c:v>42290</c:v>
                </c:pt>
                <c:pt idx="2">
                  <c:v>42292</c:v>
                </c:pt>
                <c:pt idx="3">
                  <c:v>42307</c:v>
                </c:pt>
                <c:pt idx="4">
                  <c:v>42324</c:v>
                </c:pt>
                <c:pt idx="5">
                  <c:v>42338</c:v>
                </c:pt>
                <c:pt idx="6">
                  <c:v>42353</c:v>
                </c:pt>
                <c:pt idx="7">
                  <c:v>42367</c:v>
                </c:pt>
              </c:numCache>
            </c:numRef>
          </c:cat>
          <c:val>
            <c:numRef>
              <c:f>Vajumitabel!$R$28:$Y$28</c:f>
              <c:numCache>
                <c:formatCode>General</c:formatCode>
                <c:ptCount val="8"/>
                <c:pt idx="0">
                  <c:v>76.010990000000007</c:v>
                </c:pt>
                <c:pt idx="1">
                  <c:v>75.949759999999998</c:v>
                </c:pt>
                <c:pt idx="2">
                  <c:v>75.927250000000001</c:v>
                </c:pt>
                <c:pt idx="3">
                  <c:v>75.862819999999999</c:v>
                </c:pt>
                <c:pt idx="4">
                  <c:v>75.833489999999998</c:v>
                </c:pt>
                <c:pt idx="5">
                  <c:v>75.817809999999994</c:v>
                </c:pt>
                <c:pt idx="6">
                  <c:v>75.806030000000007</c:v>
                </c:pt>
                <c:pt idx="7">
                  <c:v>75.797849999999997</c:v>
                </c:pt>
              </c:numCache>
            </c:numRef>
          </c:val>
          <c:smooth val="0"/>
        </c:ser>
        <c:ser>
          <c:idx val="1"/>
          <c:order val="1"/>
          <c:tx>
            <c:v>K22</c:v>
          </c:tx>
          <c:cat>
            <c:numRef>
              <c:f>Vajumitabel!$R$2:$Y$2</c:f>
              <c:numCache>
                <c:formatCode>m/d/yyyy</c:formatCode>
                <c:ptCount val="8"/>
                <c:pt idx="0">
                  <c:v>42286</c:v>
                </c:pt>
                <c:pt idx="1">
                  <c:v>42290</c:v>
                </c:pt>
                <c:pt idx="2">
                  <c:v>42292</c:v>
                </c:pt>
                <c:pt idx="3">
                  <c:v>42307</c:v>
                </c:pt>
                <c:pt idx="4">
                  <c:v>42324</c:v>
                </c:pt>
                <c:pt idx="5">
                  <c:v>42338</c:v>
                </c:pt>
                <c:pt idx="6">
                  <c:v>42353</c:v>
                </c:pt>
                <c:pt idx="7">
                  <c:v>42367</c:v>
                </c:pt>
              </c:numCache>
            </c:numRef>
          </c:cat>
          <c:val>
            <c:numRef>
              <c:f>Vajumitabel!$R$29:$Y$29</c:f>
              <c:numCache>
                <c:formatCode>General</c:formatCode>
                <c:ptCount val="8"/>
                <c:pt idx="0">
                  <c:v>76.441580000000002</c:v>
                </c:pt>
                <c:pt idx="1">
                  <c:v>76.402799999999999</c:v>
                </c:pt>
                <c:pt idx="2">
                  <c:v>76.385110000000012</c:v>
                </c:pt>
                <c:pt idx="3">
                  <c:v>76.330290000000005</c:v>
                </c:pt>
                <c:pt idx="4">
                  <c:v>76.300560000000004</c:v>
                </c:pt>
                <c:pt idx="5">
                  <c:v>76.283450000000002</c:v>
                </c:pt>
                <c:pt idx="6">
                  <c:v>76.27131</c:v>
                </c:pt>
                <c:pt idx="7">
                  <c:v>76.263000000000005</c:v>
                </c:pt>
              </c:numCache>
            </c:numRef>
          </c:val>
          <c:smooth val="0"/>
        </c:ser>
        <c:ser>
          <c:idx val="2"/>
          <c:order val="2"/>
          <c:tx>
            <c:v>K23</c:v>
          </c:tx>
          <c:cat>
            <c:numRef>
              <c:f>Vajumitabel!$R$2:$Y$2</c:f>
              <c:numCache>
                <c:formatCode>m/d/yyyy</c:formatCode>
                <c:ptCount val="8"/>
                <c:pt idx="0">
                  <c:v>42286</c:v>
                </c:pt>
                <c:pt idx="1">
                  <c:v>42290</c:v>
                </c:pt>
                <c:pt idx="2">
                  <c:v>42292</c:v>
                </c:pt>
                <c:pt idx="3">
                  <c:v>42307</c:v>
                </c:pt>
                <c:pt idx="4">
                  <c:v>42324</c:v>
                </c:pt>
                <c:pt idx="5">
                  <c:v>42338</c:v>
                </c:pt>
                <c:pt idx="6">
                  <c:v>42353</c:v>
                </c:pt>
                <c:pt idx="7">
                  <c:v>42367</c:v>
                </c:pt>
              </c:numCache>
            </c:numRef>
          </c:cat>
          <c:val>
            <c:numRef>
              <c:f>Vajumitabel!$R$30:$Y$30</c:f>
              <c:numCache>
                <c:formatCode>General</c:formatCode>
                <c:ptCount val="8"/>
                <c:pt idx="0">
                  <c:v>76.016760000000005</c:v>
                </c:pt>
                <c:pt idx="1">
                  <c:v>75.962019999999995</c:v>
                </c:pt>
                <c:pt idx="2">
                  <c:v>75.939130000000006</c:v>
                </c:pt>
                <c:pt idx="3">
                  <c:v>75.873310000000004</c:v>
                </c:pt>
                <c:pt idx="4">
                  <c:v>75.843059999999994</c:v>
                </c:pt>
                <c:pt idx="5">
                  <c:v>75.826009999999997</c:v>
                </c:pt>
                <c:pt idx="6">
                  <c:v>75.813950000000006</c:v>
                </c:pt>
                <c:pt idx="7">
                  <c:v>75.806790000000007</c:v>
                </c:pt>
              </c:numCache>
            </c:numRef>
          </c:val>
          <c:smooth val="0"/>
        </c:ser>
        <c:ser>
          <c:idx val="3"/>
          <c:order val="3"/>
          <c:tx>
            <c:v>K25</c:v>
          </c:tx>
          <c:cat>
            <c:numRef>
              <c:f>Vajumitabel!$R$2:$Y$2</c:f>
              <c:numCache>
                <c:formatCode>m/d/yyyy</c:formatCode>
                <c:ptCount val="8"/>
                <c:pt idx="0">
                  <c:v>42286</c:v>
                </c:pt>
                <c:pt idx="1">
                  <c:v>42290</c:v>
                </c:pt>
                <c:pt idx="2">
                  <c:v>42292</c:v>
                </c:pt>
                <c:pt idx="3">
                  <c:v>42307</c:v>
                </c:pt>
                <c:pt idx="4">
                  <c:v>42324</c:v>
                </c:pt>
                <c:pt idx="5">
                  <c:v>42338</c:v>
                </c:pt>
                <c:pt idx="6">
                  <c:v>42353</c:v>
                </c:pt>
                <c:pt idx="7">
                  <c:v>42367</c:v>
                </c:pt>
              </c:numCache>
            </c:numRef>
          </c:cat>
          <c:val>
            <c:numRef>
              <c:f>Vajumitabel!$R$31:$Y$31</c:f>
              <c:numCache>
                <c:formatCode>General</c:formatCode>
                <c:ptCount val="8"/>
                <c:pt idx="0">
                  <c:v>76.04419</c:v>
                </c:pt>
                <c:pt idx="1">
                  <c:v>75.983279999999993</c:v>
                </c:pt>
                <c:pt idx="2">
                  <c:v>75.95975</c:v>
                </c:pt>
                <c:pt idx="3">
                  <c:v>75.892910000000001</c:v>
                </c:pt>
                <c:pt idx="4">
                  <c:v>75.862160000000003</c:v>
                </c:pt>
                <c:pt idx="5">
                  <c:v>75.845290000000006</c:v>
                </c:pt>
                <c:pt idx="6">
                  <c:v>75.833330000000004</c:v>
                </c:pt>
                <c:pt idx="7">
                  <c:v>75.824780000000004</c:v>
                </c:pt>
              </c:numCache>
            </c:numRef>
          </c:val>
          <c:smooth val="0"/>
        </c:ser>
        <c:ser>
          <c:idx val="4"/>
          <c:order val="4"/>
          <c:tx>
            <c:v>K26</c:v>
          </c:tx>
          <c:cat>
            <c:numRef>
              <c:f>Vajumitabel!$R$2:$Y$2</c:f>
              <c:numCache>
                <c:formatCode>m/d/yyyy</c:formatCode>
                <c:ptCount val="8"/>
                <c:pt idx="0">
                  <c:v>42286</c:v>
                </c:pt>
                <c:pt idx="1">
                  <c:v>42290</c:v>
                </c:pt>
                <c:pt idx="2">
                  <c:v>42292</c:v>
                </c:pt>
                <c:pt idx="3">
                  <c:v>42307</c:v>
                </c:pt>
                <c:pt idx="4">
                  <c:v>42324</c:v>
                </c:pt>
                <c:pt idx="5">
                  <c:v>42338</c:v>
                </c:pt>
                <c:pt idx="6">
                  <c:v>42353</c:v>
                </c:pt>
                <c:pt idx="7">
                  <c:v>42367</c:v>
                </c:pt>
              </c:numCache>
            </c:numRef>
          </c:cat>
          <c:val>
            <c:numRef>
              <c:f>Vajumitabel!$R$32:$Y$32</c:f>
              <c:numCache>
                <c:formatCode>General</c:formatCode>
                <c:ptCount val="8"/>
                <c:pt idx="0">
                  <c:v>76.430150000000012</c:v>
                </c:pt>
                <c:pt idx="1">
                  <c:v>76.385500000000008</c:v>
                </c:pt>
                <c:pt idx="2">
                  <c:v>76.369150000000005</c:v>
                </c:pt>
                <c:pt idx="3">
                  <c:v>76.314940000000007</c:v>
                </c:pt>
                <c:pt idx="4">
                  <c:v>76.284050000000008</c:v>
                </c:pt>
                <c:pt idx="5">
                  <c:v>76.266050000000007</c:v>
                </c:pt>
                <c:pt idx="6">
                  <c:v>76.252020000000002</c:v>
                </c:pt>
                <c:pt idx="7">
                  <c:v>76.243000000000009</c:v>
                </c:pt>
              </c:numCache>
            </c:numRef>
          </c:val>
          <c:smooth val="0"/>
        </c:ser>
        <c:ser>
          <c:idx val="5"/>
          <c:order val="5"/>
          <c:tx>
            <c:v>K27</c:v>
          </c:tx>
          <c:cat>
            <c:numRef>
              <c:f>Vajumitabel!$R$2:$Y$2</c:f>
              <c:numCache>
                <c:formatCode>m/d/yyyy</c:formatCode>
                <c:ptCount val="8"/>
                <c:pt idx="0">
                  <c:v>42286</c:v>
                </c:pt>
                <c:pt idx="1">
                  <c:v>42290</c:v>
                </c:pt>
                <c:pt idx="2">
                  <c:v>42292</c:v>
                </c:pt>
                <c:pt idx="3">
                  <c:v>42307</c:v>
                </c:pt>
                <c:pt idx="4">
                  <c:v>42324</c:v>
                </c:pt>
                <c:pt idx="5">
                  <c:v>42338</c:v>
                </c:pt>
                <c:pt idx="6">
                  <c:v>42353</c:v>
                </c:pt>
                <c:pt idx="7">
                  <c:v>42367</c:v>
                </c:pt>
              </c:numCache>
            </c:numRef>
          </c:cat>
          <c:val>
            <c:numRef>
              <c:f>Vajumitabel!$R$33:$Y$33</c:f>
              <c:numCache>
                <c:formatCode>General</c:formatCode>
                <c:ptCount val="8"/>
                <c:pt idx="0">
                  <c:v>76.042289999999994</c:v>
                </c:pt>
                <c:pt idx="1">
                  <c:v>75.975319999999996</c:v>
                </c:pt>
                <c:pt idx="2">
                  <c:v>75.955340000000007</c:v>
                </c:pt>
                <c:pt idx="3">
                  <c:v>75.89255</c:v>
                </c:pt>
                <c:pt idx="4">
                  <c:v>75.861260000000001</c:v>
                </c:pt>
                <c:pt idx="5">
                  <c:v>75.843559999999997</c:v>
                </c:pt>
                <c:pt idx="6">
                  <c:v>75.830380000000005</c:v>
                </c:pt>
                <c:pt idx="7">
                  <c:v>75.821309999999997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22567264"/>
        <c:axId val="-2022570528"/>
      </c:lineChart>
      <c:dateAx>
        <c:axId val="-202256726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2022570528"/>
        <c:crosses val="autoZero"/>
        <c:auto val="1"/>
        <c:lblOffset val="100"/>
        <c:baseTimeUnit val="days"/>
      </c:dateAx>
      <c:valAx>
        <c:axId val="-2022570528"/>
        <c:scaling>
          <c:orientation val="minMax"/>
          <c:max val="76.45"/>
          <c:min val="75.7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22567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15.10.2015</c:v>
          </c:tx>
          <c:cat>
            <c:strRef>
              <c:f>Vajumitabel_puhas!$BS$77:$BS$81</c:f>
              <c:strCache>
                <c:ptCount val="5"/>
                <c:pt idx="0">
                  <c:v>R43</c:v>
                </c:pt>
                <c:pt idx="1">
                  <c:v>R44</c:v>
                </c:pt>
                <c:pt idx="2">
                  <c:v>R45</c:v>
                </c:pt>
                <c:pt idx="3">
                  <c:v>R46</c:v>
                </c:pt>
                <c:pt idx="4">
                  <c:v>R47</c:v>
                </c:pt>
              </c:strCache>
            </c:strRef>
          </c:cat>
          <c:val>
            <c:numRef>
              <c:f>Vajumitabel_puhas!$BT$77:$BT$81</c:f>
              <c:numCache>
                <c:formatCode>General</c:formatCode>
                <c:ptCount val="5"/>
                <c:pt idx="0">
                  <c:v>-0.14294999999999902</c:v>
                </c:pt>
                <c:pt idx="1">
                  <c:v>-0.15588999999999942</c:v>
                </c:pt>
                <c:pt idx="2">
                  <c:v>-0.15418999999999983</c:v>
                </c:pt>
                <c:pt idx="3">
                  <c:v>-0.1930499999999995</c:v>
                </c:pt>
                <c:pt idx="4">
                  <c:v>-0.18076999999999543</c:v>
                </c:pt>
              </c:numCache>
            </c:numRef>
          </c:val>
          <c:smooth val="0"/>
        </c:ser>
        <c:ser>
          <c:idx val="1"/>
          <c:order val="1"/>
          <c:tx>
            <c:v>29.12.2015</c:v>
          </c:tx>
          <c:val>
            <c:numRef>
              <c:f>Vajumitabel_puhas!$BU$77:$BU$81</c:f>
              <c:numCache>
                <c:formatCode>General</c:formatCode>
                <c:ptCount val="5"/>
                <c:pt idx="0">
                  <c:v>-0.30331999999999937</c:v>
                </c:pt>
                <c:pt idx="1">
                  <c:v>-0.33090999999998871</c:v>
                </c:pt>
                <c:pt idx="2">
                  <c:v>-0.33942000000000405</c:v>
                </c:pt>
                <c:pt idx="3">
                  <c:v>-0.37987000000001103</c:v>
                </c:pt>
                <c:pt idx="4">
                  <c:v>-0.35156999999999528</c:v>
                </c:pt>
              </c:numCache>
            </c:numRef>
          </c:val>
          <c:smooth val="0"/>
        </c:ser>
        <c:ser>
          <c:idx val="2"/>
          <c:order val="2"/>
          <c:tx>
            <c:v>29.03.2016</c:v>
          </c:tx>
          <c:val>
            <c:numRef>
              <c:f>Vajumitabel_puhas!$BV$77:$BV$81</c:f>
              <c:numCache>
                <c:formatCode>0.000</c:formatCode>
                <c:ptCount val="5"/>
                <c:pt idx="0">
                  <c:v>-0.33671000000001072</c:v>
                </c:pt>
                <c:pt idx="1">
                  <c:v>-0.3683900000000051</c:v>
                </c:pt>
                <c:pt idx="2">
                  <c:v>-0.37859000000000265</c:v>
                </c:pt>
                <c:pt idx="3">
                  <c:v>-0.41741000000000383</c:v>
                </c:pt>
                <c:pt idx="4">
                  <c:v>-0.38680999999999699</c:v>
                </c:pt>
              </c:numCache>
            </c:numRef>
          </c:val>
          <c:smooth val="0"/>
        </c:ser>
        <c:ser>
          <c:idx val="3"/>
          <c:order val="3"/>
          <c:tx>
            <c:v>27.09.2016</c:v>
          </c:tx>
          <c:val>
            <c:numRef>
              <c:f>Vajumitabel_puhas!$BW$77:$BW$81</c:f>
              <c:numCache>
                <c:formatCode>0.000</c:formatCode>
                <c:ptCount val="5"/>
                <c:pt idx="0">
                  <c:v>-0.36883000000000266</c:v>
                </c:pt>
                <c:pt idx="1">
                  <c:v>-0.39994999999998981</c:v>
                </c:pt>
                <c:pt idx="2">
                  <c:v>-0.40967000000000553</c:v>
                </c:pt>
                <c:pt idx="3">
                  <c:v>-0.44900000000001228</c:v>
                </c:pt>
                <c:pt idx="4">
                  <c:v>-0.41559999999999775</c:v>
                </c:pt>
              </c:numCache>
            </c:numRef>
          </c:val>
          <c:smooth val="0"/>
        </c:ser>
        <c:ser>
          <c:idx val="4"/>
          <c:order val="4"/>
          <c:tx>
            <c:v>04.06.2018</c:v>
          </c:tx>
          <c:val>
            <c:numRef>
              <c:f>Vajumitabel_puhas!$BX$77:$BX$81</c:f>
              <c:numCache>
                <c:formatCode>0.000</c:formatCode>
                <c:ptCount val="5"/>
                <c:pt idx="0">
                  <c:v>-0.42398000000000025</c:v>
                </c:pt>
                <c:pt idx="1">
                  <c:v>-0.45579000000000747</c:v>
                </c:pt>
                <c:pt idx="2">
                  <c:v>-0.46374000000000137</c:v>
                </c:pt>
                <c:pt idx="3">
                  <c:v>-0.50438000000001182</c:v>
                </c:pt>
                <c:pt idx="4">
                  <c:v>-0.46929999999998984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7080112"/>
        <c:axId val="-1837083920"/>
      </c:lineChart>
      <c:catAx>
        <c:axId val="-1837080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837083920"/>
        <c:crosses val="autoZero"/>
        <c:auto val="1"/>
        <c:lblAlgn val="ctr"/>
        <c:lblOffset val="100"/>
        <c:noMultiLvlLbl val="0"/>
      </c:catAx>
      <c:valAx>
        <c:axId val="-1837083920"/>
        <c:scaling>
          <c:orientation val="minMax"/>
          <c:min val="-0.5500000000000000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37080112"/>
        <c:crosses val="autoZero"/>
        <c:crossBetween val="between"/>
        <c:majorUnit val="5.000000000000001E-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75789998607846E-2"/>
          <c:y val="5.0394411088900692E-2"/>
          <c:w val="0.76380768670038512"/>
          <c:h val="0.8992111778221985"/>
        </c:manualLayout>
      </c:layout>
      <c:lineChart>
        <c:grouping val="standard"/>
        <c:varyColors val="0"/>
        <c:ser>
          <c:idx val="0"/>
          <c:order val="0"/>
          <c:tx>
            <c:v>15.10.2015</c:v>
          </c:tx>
          <c:cat>
            <c:strRef>
              <c:f>Vajumitabel_puhas!$BS$100:$BS$104</c:f>
              <c:strCache>
                <c:ptCount val="5"/>
                <c:pt idx="0">
                  <c:v>R57</c:v>
                </c:pt>
                <c:pt idx="1">
                  <c:v>R56</c:v>
                </c:pt>
                <c:pt idx="2">
                  <c:v>R55</c:v>
                </c:pt>
                <c:pt idx="3">
                  <c:v>R54</c:v>
                </c:pt>
                <c:pt idx="4">
                  <c:v>R53</c:v>
                </c:pt>
              </c:strCache>
            </c:strRef>
          </c:cat>
          <c:val>
            <c:numRef>
              <c:f>Vajumitabel_puhas!$BT$100:$BT$104</c:f>
              <c:numCache>
                <c:formatCode>0.000</c:formatCode>
                <c:ptCount val="5"/>
                <c:pt idx="0">
                  <c:v>-0.27071000000000822</c:v>
                </c:pt>
                <c:pt idx="1">
                  <c:v>-0.27299999999999613</c:v>
                </c:pt>
                <c:pt idx="2">
                  <c:v>-0.27962999999999738</c:v>
                </c:pt>
                <c:pt idx="3">
                  <c:v>-0.31531999999999982</c:v>
                </c:pt>
                <c:pt idx="4">
                  <c:v>-0.32245000000000346</c:v>
                </c:pt>
              </c:numCache>
            </c:numRef>
          </c:val>
          <c:smooth val="0"/>
        </c:ser>
        <c:ser>
          <c:idx val="1"/>
          <c:order val="1"/>
          <c:tx>
            <c:v>29.12.2015</c:v>
          </c:tx>
          <c:val>
            <c:numRef>
              <c:f>Vajumitabel_puhas!$BU$100:$BU$104</c:f>
              <c:numCache>
                <c:formatCode>0.000</c:formatCode>
                <c:ptCount val="5"/>
                <c:pt idx="0">
                  <c:v>-0.45270000000000721</c:v>
                </c:pt>
                <c:pt idx="1">
                  <c:v>-0.46634999999999138</c:v>
                </c:pt>
                <c:pt idx="2">
                  <c:v>-0.47302999999999429</c:v>
                </c:pt>
                <c:pt idx="3">
                  <c:v>-0.49555000000000859</c:v>
                </c:pt>
                <c:pt idx="4">
                  <c:v>-0.48404000000000735</c:v>
                </c:pt>
              </c:numCache>
            </c:numRef>
          </c:val>
          <c:smooth val="0"/>
        </c:ser>
        <c:ser>
          <c:idx val="2"/>
          <c:order val="2"/>
          <c:tx>
            <c:v>29.03.2016</c:v>
          </c:tx>
          <c:val>
            <c:numRef>
              <c:f>Vajumitabel_puhas!$BV$100:$BV$104</c:f>
              <c:numCache>
                <c:formatCode>0.000</c:formatCode>
                <c:ptCount val="5"/>
                <c:pt idx="0">
                  <c:v>-0.49243000000001302</c:v>
                </c:pt>
                <c:pt idx="1">
                  <c:v>-0.50798999999999239</c:v>
                </c:pt>
                <c:pt idx="2">
                  <c:v>-0.51315999999999917</c:v>
                </c:pt>
                <c:pt idx="3">
                  <c:v>-0.5336900000000071</c:v>
                </c:pt>
                <c:pt idx="4">
                  <c:v>-0.51944000000000301</c:v>
                </c:pt>
              </c:numCache>
            </c:numRef>
          </c:val>
          <c:smooth val="0"/>
        </c:ser>
        <c:ser>
          <c:idx val="3"/>
          <c:order val="3"/>
          <c:tx>
            <c:v>27.09.2016</c:v>
          </c:tx>
          <c:val>
            <c:numRef>
              <c:f>Vajumitabel_puhas!$BW$100:$BW$104</c:f>
              <c:numCache>
                <c:formatCode>0.000</c:formatCode>
                <c:ptCount val="5"/>
                <c:pt idx="0">
                  <c:v>-0.5276800000000037</c:v>
                </c:pt>
                <c:pt idx="1">
                  <c:v>-0.54229999999999734</c:v>
                </c:pt>
                <c:pt idx="2">
                  <c:v>-0.54500000000000171</c:v>
                </c:pt>
                <c:pt idx="3">
                  <c:v>-0.56495000000001028</c:v>
                </c:pt>
                <c:pt idx="4">
                  <c:v>-0.55057000000000755</c:v>
                </c:pt>
              </c:numCache>
            </c:numRef>
          </c:val>
          <c:smooth val="0"/>
        </c:ser>
        <c:ser>
          <c:idx val="4"/>
          <c:order val="4"/>
          <c:tx>
            <c:v>04.06.2018</c:v>
          </c:tx>
          <c:val>
            <c:numRef>
              <c:f>Vajumitabel_puhas!$BX$100:$BX$104</c:f>
              <c:numCache>
                <c:formatCode>0.000</c:formatCode>
                <c:ptCount val="5"/>
                <c:pt idx="0">
                  <c:v>-0.58031000000001143</c:v>
                </c:pt>
                <c:pt idx="1">
                  <c:v>-0.59310999999999581</c:v>
                </c:pt>
                <c:pt idx="2">
                  <c:v>-0.59314000000000533</c:v>
                </c:pt>
                <c:pt idx="3">
                  <c:v>-0.6117100000000022</c:v>
                </c:pt>
                <c:pt idx="4">
                  <c:v>-0.59761000000000308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7081200"/>
        <c:axId val="-1836777536"/>
      </c:lineChart>
      <c:catAx>
        <c:axId val="-1837081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836777536"/>
        <c:crosses val="autoZero"/>
        <c:auto val="1"/>
        <c:lblAlgn val="ctr"/>
        <c:lblOffset val="100"/>
        <c:noMultiLvlLbl val="0"/>
      </c:catAx>
      <c:valAx>
        <c:axId val="-1836777536"/>
        <c:scaling>
          <c:orientation val="minMax"/>
          <c:max val="0"/>
          <c:min val="-0.6500000010000001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-1837081200"/>
        <c:crosses val="autoZero"/>
        <c:crossBetween val="between"/>
        <c:majorUnit val="5.000000000000001E-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15.10.2016</c:v>
          </c:tx>
          <c:cat>
            <c:strRef>
              <c:f>Vajumitabel_puhas!$BR$5:$BR$7</c:f>
              <c:strCache>
                <c:ptCount val="3"/>
                <c:pt idx="0">
                  <c:v>R1p</c:v>
                </c:pt>
                <c:pt idx="1">
                  <c:v>R1</c:v>
                </c:pt>
                <c:pt idx="2">
                  <c:v>R1v</c:v>
                </c:pt>
              </c:strCache>
            </c:strRef>
          </c:cat>
          <c:val>
            <c:numRef>
              <c:f>Vajumitabel_puhas!$BS$5:$BS$7</c:f>
              <c:numCache>
                <c:formatCode>General</c:formatCode>
                <c:ptCount val="3"/>
                <c:pt idx="0">
                  <c:v>-6.1329999999998108E-2</c:v>
                </c:pt>
                <c:pt idx="1">
                  <c:v>-6.8429999999992219E-2</c:v>
                </c:pt>
                <c:pt idx="2">
                  <c:v>-8.0600000000004002E-2</c:v>
                </c:pt>
              </c:numCache>
            </c:numRef>
          </c:val>
          <c:smooth val="0"/>
        </c:ser>
        <c:ser>
          <c:idx val="1"/>
          <c:order val="1"/>
          <c:tx>
            <c:v>29.12.2015</c:v>
          </c:tx>
          <c:val>
            <c:numRef>
              <c:f>Vajumitabel_puhas!$BT$5:$BT$7</c:f>
              <c:numCache>
                <c:formatCode>General</c:formatCode>
                <c:ptCount val="3"/>
                <c:pt idx="0">
                  <c:v>-0.18603000000000236</c:v>
                </c:pt>
                <c:pt idx="1">
                  <c:v>-0.18916999999999007</c:v>
                </c:pt>
                <c:pt idx="2">
                  <c:v>-0.20783000000000129</c:v>
                </c:pt>
              </c:numCache>
            </c:numRef>
          </c:val>
          <c:smooth val="0"/>
        </c:ser>
        <c:ser>
          <c:idx val="2"/>
          <c:order val="2"/>
          <c:tx>
            <c:v>29.03.2016</c:v>
          </c:tx>
          <c:val>
            <c:numRef>
              <c:f>Vajumitabel_puhas!$BU$5:$BU$7</c:f>
              <c:numCache>
                <c:formatCode>0.000</c:formatCode>
                <c:ptCount val="3"/>
                <c:pt idx="0">
                  <c:v>-0.20583999999999492</c:v>
                </c:pt>
                <c:pt idx="1">
                  <c:v>-0.21050999999999931</c:v>
                </c:pt>
                <c:pt idx="2">
                  <c:v>-0.22710999999999615</c:v>
                </c:pt>
              </c:numCache>
            </c:numRef>
          </c:val>
          <c:smooth val="0"/>
        </c:ser>
        <c:ser>
          <c:idx val="3"/>
          <c:order val="3"/>
          <c:tx>
            <c:v>27.09.2016</c:v>
          </c:tx>
          <c:val>
            <c:numRef>
              <c:f>Vajumitabel_puhas!$BV$5:$BV$7</c:f>
              <c:numCache>
                <c:formatCode>0.000</c:formatCode>
                <c:ptCount val="3"/>
                <c:pt idx="0">
                  <c:v>-0.22417000000000087</c:v>
                </c:pt>
                <c:pt idx="1">
                  <c:v>-0.22664999999999225</c:v>
                </c:pt>
                <c:pt idx="2">
                  <c:v>-0.24535000000000196</c:v>
                </c:pt>
              </c:numCache>
            </c:numRef>
          </c:val>
          <c:smooth val="0"/>
        </c:ser>
        <c:ser>
          <c:idx val="4"/>
          <c:order val="4"/>
          <c:tx>
            <c:v>04.06.2018</c:v>
          </c:tx>
          <c:val>
            <c:numRef>
              <c:f>Vajumitabel_puhas!$BW$5:$BW$7</c:f>
              <c:numCache>
                <c:formatCode>0.000</c:formatCode>
                <c:ptCount val="3"/>
                <c:pt idx="0">
                  <c:v>-0.25802000000000191</c:v>
                </c:pt>
                <c:pt idx="1">
                  <c:v>-0.25741999999999621</c:v>
                </c:pt>
                <c:pt idx="2">
                  <c:v>-0.27916000000000452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6776992"/>
        <c:axId val="-1836776448"/>
      </c:lineChart>
      <c:catAx>
        <c:axId val="-1836776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836776448"/>
        <c:crosses val="autoZero"/>
        <c:auto val="1"/>
        <c:lblAlgn val="ctr"/>
        <c:lblOffset val="100"/>
        <c:noMultiLvlLbl val="0"/>
      </c:catAx>
      <c:valAx>
        <c:axId val="-1836776448"/>
        <c:scaling>
          <c:orientation val="minMax"/>
          <c:max val="0"/>
          <c:min val="-0.2800000000000000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36776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16885389326336"/>
          <c:y val="5.1400554097404488E-2"/>
          <c:w val="0.86131714785651758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v>R23-K26</c:v>
          </c:tx>
          <c:cat>
            <c:numRef>
              <c:f>Vajumitabel!$G$2:$M$2</c:f>
              <c:numCache>
                <c:formatCode>m/d/yyyy</c:formatCode>
                <c:ptCount val="7"/>
                <c:pt idx="0">
                  <c:v>42290</c:v>
                </c:pt>
                <c:pt idx="1">
                  <c:v>42292</c:v>
                </c:pt>
                <c:pt idx="2">
                  <c:v>42307</c:v>
                </c:pt>
                <c:pt idx="3">
                  <c:v>42324</c:v>
                </c:pt>
                <c:pt idx="4">
                  <c:v>42338</c:v>
                </c:pt>
                <c:pt idx="5">
                  <c:v>42353</c:v>
                </c:pt>
                <c:pt idx="6">
                  <c:v>42367</c:v>
                </c:pt>
              </c:numCache>
            </c:numRef>
          </c:cat>
          <c:val>
            <c:numRef>
              <c:f>Vajumitabel!$G$38:$M$38</c:f>
              <c:numCache>
                <c:formatCode>0.0000</c:formatCode>
                <c:ptCount val="7"/>
                <c:pt idx="0">
                  <c:v>0</c:v>
                </c:pt>
                <c:pt idx="1">
                  <c:v>5.999999999062311E-5</c:v>
                </c:pt>
                <c:pt idx="2">
                  <c:v>2.8999999999257398E-4</c:v>
                </c:pt>
                <c:pt idx="3">
                  <c:v>3.399999999942338E-4</c:v>
                </c:pt>
                <c:pt idx="4">
                  <c:v>4.6000000000390173E-4</c:v>
                </c:pt>
                <c:pt idx="5">
                  <c:v>1.2099999999861666E-3</c:v>
                </c:pt>
                <c:pt idx="6">
                  <c:v>1.5099999999961256E-3</c:v>
                </c:pt>
              </c:numCache>
            </c:numRef>
          </c:val>
          <c:smooth val="0"/>
        </c:ser>
        <c:ser>
          <c:idx val="1"/>
          <c:order val="1"/>
          <c:tx>
            <c:v>R24/R2-K25</c:v>
          </c:tx>
          <c:cat>
            <c:numRef>
              <c:f>Vajumitabel!$G$2:$M$2</c:f>
              <c:numCache>
                <c:formatCode>m/d/yyyy</c:formatCode>
                <c:ptCount val="7"/>
                <c:pt idx="0">
                  <c:v>42290</c:v>
                </c:pt>
                <c:pt idx="1">
                  <c:v>42292</c:v>
                </c:pt>
                <c:pt idx="2">
                  <c:v>42307</c:v>
                </c:pt>
                <c:pt idx="3">
                  <c:v>42324</c:v>
                </c:pt>
                <c:pt idx="4">
                  <c:v>42338</c:v>
                </c:pt>
                <c:pt idx="5">
                  <c:v>42353</c:v>
                </c:pt>
                <c:pt idx="6">
                  <c:v>42367</c:v>
                </c:pt>
              </c:numCache>
            </c:numRef>
          </c:cat>
          <c:val>
            <c:numRef>
              <c:f>Vajumitabel!$G$39:$M$39</c:f>
              <c:numCache>
                <c:formatCode>0.0000</c:formatCode>
                <c:ptCount val="7"/>
                <c:pt idx="0">
                  <c:v>0</c:v>
                </c:pt>
                <c:pt idx="1">
                  <c:v>3.0999999999892225E-4</c:v>
                </c:pt>
                <c:pt idx="2">
                  <c:v>1.9399999999905049E-3</c:v>
                </c:pt>
                <c:pt idx="3">
                  <c:v>2.1499999999861075E-3</c:v>
                </c:pt>
                <c:pt idx="4">
                  <c:v>2.3599999999959209E-3</c:v>
                </c:pt>
                <c:pt idx="5">
                  <c:v>4.2899999999974625E-3</c:v>
                </c:pt>
                <c:pt idx="6">
                  <c:v>2.3499999999927468E-3</c:v>
                </c:pt>
              </c:numCache>
            </c:numRef>
          </c:val>
          <c:smooth val="0"/>
        </c:ser>
        <c:ser>
          <c:idx val="2"/>
          <c:order val="2"/>
          <c:tx>
            <c:v>R25-K24</c:v>
          </c:tx>
          <c:cat>
            <c:numRef>
              <c:f>Vajumitabel!$G$2:$M$2</c:f>
              <c:numCache>
                <c:formatCode>m/d/yyyy</c:formatCode>
                <c:ptCount val="7"/>
                <c:pt idx="0">
                  <c:v>42290</c:v>
                </c:pt>
                <c:pt idx="1">
                  <c:v>42292</c:v>
                </c:pt>
                <c:pt idx="2">
                  <c:v>42307</c:v>
                </c:pt>
                <c:pt idx="3">
                  <c:v>42324</c:v>
                </c:pt>
                <c:pt idx="4">
                  <c:v>42338</c:v>
                </c:pt>
                <c:pt idx="5">
                  <c:v>42353</c:v>
                </c:pt>
                <c:pt idx="6">
                  <c:v>42367</c:v>
                </c:pt>
              </c:numCache>
            </c:numRef>
          </c:cat>
          <c:val>
            <c:numRef>
              <c:f>Vajumitabel!$G$40:$M$40</c:f>
              <c:numCache>
                <c:formatCode>0.0000</c:formatCode>
                <c:ptCount val="7"/>
                <c:pt idx="0">
                  <c:v>0</c:v>
                </c:pt>
                <c:pt idx="1">
                  <c:v>4.6000000000390173E-4</c:v>
                </c:pt>
                <c:pt idx="2">
                  <c:v>9.2999999999676675E-4</c:v>
                </c:pt>
                <c:pt idx="3">
                  <c:v>1.059999999995398E-3</c:v>
                </c:pt>
                <c:pt idx="4">
                  <c:v>1.1999999999545707E-4</c:v>
                </c:pt>
                <c:pt idx="5">
                  <c:v>1.4099999999928059E-3</c:v>
                </c:pt>
                <c:pt idx="6">
                  <c:v>1.5999999999962711E-3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22566720"/>
        <c:axId val="-1842744336"/>
      </c:lineChart>
      <c:dateAx>
        <c:axId val="-20225667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1842744336"/>
        <c:crosses val="autoZero"/>
        <c:auto val="1"/>
        <c:lblOffset val="100"/>
        <c:baseTimeUnit val="days"/>
      </c:dateAx>
      <c:valAx>
        <c:axId val="-1842744336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-2022566720"/>
        <c:crosses val="autoZero"/>
        <c:crossBetween val="between"/>
        <c:majorUnit val="1.0000000000000041E-3"/>
      </c:valAx>
    </c:plotArea>
    <c:legend>
      <c:legendPos val="r"/>
      <c:layout>
        <c:manualLayout>
          <c:xMode val="edge"/>
          <c:yMode val="edge"/>
          <c:x val="0.14359711286089347"/>
          <c:y val="0.11516477107028382"/>
          <c:w val="0.18919091635284721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966613044337735E-2"/>
          <c:y val="5.1400554097404488E-2"/>
          <c:w val="0.82934961758813153"/>
          <c:h val="0.69985892388451465"/>
        </c:manualLayout>
      </c:layout>
      <c:lineChart>
        <c:grouping val="standard"/>
        <c:varyColors val="0"/>
        <c:ser>
          <c:idx val="8"/>
          <c:order val="0"/>
          <c:tx>
            <c:v>R301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Vajumitabel!$P$42:$Y$42</c:f>
              <c:numCache>
                <c:formatCode>General</c:formatCode>
                <c:ptCount val="10"/>
                <c:pt idx="1">
                  <c:v>73.190150000000003</c:v>
                </c:pt>
                <c:pt idx="2">
                  <c:v>73.133129999999994</c:v>
                </c:pt>
                <c:pt idx="3">
                  <c:v>73.069090000000003</c:v>
                </c:pt>
                <c:pt idx="4">
                  <c:v>73.049880000000002</c:v>
                </c:pt>
                <c:pt idx="5">
                  <c:v>72.979609999999994</c:v>
                </c:pt>
                <c:pt idx="6">
                  <c:v>72.943659999999994</c:v>
                </c:pt>
                <c:pt idx="7">
                  <c:v>72.924269999999993</c:v>
                </c:pt>
                <c:pt idx="8">
                  <c:v>72.907960000000003</c:v>
                </c:pt>
                <c:pt idx="9">
                  <c:v>72.899429999999995</c:v>
                </c:pt>
              </c:numCache>
            </c:numRef>
          </c:val>
          <c:smooth val="0"/>
        </c:ser>
        <c:ser>
          <c:idx val="9"/>
          <c:order val="1"/>
          <c:tx>
            <c:v>R302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Vajumitabel!$P$43:$Y$43</c:f>
              <c:numCache>
                <c:formatCode>General</c:formatCode>
                <c:ptCount val="10"/>
                <c:pt idx="1">
                  <c:v>73.110120000000009</c:v>
                </c:pt>
                <c:pt idx="2">
                  <c:v>73.021560000000022</c:v>
                </c:pt>
                <c:pt idx="3">
                  <c:v>72.963270000000009</c:v>
                </c:pt>
                <c:pt idx="4">
                  <c:v>72.937520000000021</c:v>
                </c:pt>
                <c:pt idx="5">
                  <c:v>72.863500000000016</c:v>
                </c:pt>
                <c:pt idx="6">
                  <c:v>72.829010000000011</c:v>
                </c:pt>
                <c:pt idx="7">
                  <c:v>72.809300000000022</c:v>
                </c:pt>
                <c:pt idx="8">
                  <c:v>72.794120000000021</c:v>
                </c:pt>
                <c:pt idx="9">
                  <c:v>72.785380000000018</c:v>
                </c:pt>
              </c:numCache>
            </c:numRef>
          </c:val>
          <c:smooth val="0"/>
        </c:ser>
        <c:ser>
          <c:idx val="10"/>
          <c:order val="2"/>
          <c:tx>
            <c:v>R303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Vajumitabel!$P$44:$Y$44</c:f>
              <c:numCache>
                <c:formatCode>General</c:formatCode>
                <c:ptCount val="10"/>
                <c:pt idx="1">
                  <c:v>72.962320000000005</c:v>
                </c:pt>
                <c:pt idx="2">
                  <c:v>72.911570000000012</c:v>
                </c:pt>
                <c:pt idx="3">
                  <c:v>72.867850000000004</c:v>
                </c:pt>
                <c:pt idx="4">
                  <c:v>72.847110000000015</c:v>
                </c:pt>
                <c:pt idx="5">
                  <c:v>72.790510000000012</c:v>
                </c:pt>
                <c:pt idx="6">
                  <c:v>72.755440000000007</c:v>
                </c:pt>
                <c:pt idx="7">
                  <c:v>72.735720000000015</c:v>
                </c:pt>
                <c:pt idx="8">
                  <c:v>72.716510000000014</c:v>
                </c:pt>
                <c:pt idx="9">
                  <c:v>72.704290000000015</c:v>
                </c:pt>
              </c:numCache>
            </c:numRef>
          </c:val>
          <c:smooth val="0"/>
        </c:ser>
        <c:ser>
          <c:idx val="0"/>
          <c:order val="3"/>
          <c:tx>
            <c:v>R304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Vajumitabel!$P$45:$Y$45</c:f>
              <c:numCache>
                <c:formatCode>General</c:formatCode>
                <c:ptCount val="10"/>
                <c:pt idx="0">
                  <c:v>72.80064999999999</c:v>
                </c:pt>
                <c:pt idx="1">
                  <c:v>72.793459999999996</c:v>
                </c:pt>
                <c:pt idx="2">
                  <c:v>72.759859999999989</c:v>
                </c:pt>
                <c:pt idx="3">
                  <c:v>72.723659999999995</c:v>
                </c:pt>
                <c:pt idx="4">
                  <c:v>72.706129999999987</c:v>
                </c:pt>
                <c:pt idx="5">
                  <c:v>72.645289999999989</c:v>
                </c:pt>
                <c:pt idx="6">
                  <c:v>72.60678999999999</c:v>
                </c:pt>
                <c:pt idx="7">
                  <c:v>72.583679999999987</c:v>
                </c:pt>
                <c:pt idx="8">
                  <c:v>72.568009999999987</c:v>
                </c:pt>
                <c:pt idx="9">
                  <c:v>72.552499999999995</c:v>
                </c:pt>
              </c:numCache>
            </c:numRef>
          </c:val>
          <c:smooth val="0"/>
        </c:ser>
        <c:ser>
          <c:idx val="1"/>
          <c:order val="4"/>
          <c:tx>
            <c:v>R305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Vajumitabel!$P$46:$Y$46</c:f>
              <c:numCache>
                <c:formatCode>General</c:formatCode>
                <c:ptCount val="10"/>
                <c:pt idx="0">
                  <c:v>72.828819999999993</c:v>
                </c:pt>
                <c:pt idx="1">
                  <c:v>72.824139999999986</c:v>
                </c:pt>
                <c:pt idx="2">
                  <c:v>72.799869999999984</c:v>
                </c:pt>
                <c:pt idx="3">
                  <c:v>72.768739999999994</c:v>
                </c:pt>
                <c:pt idx="4">
                  <c:v>72.753769999999989</c:v>
                </c:pt>
                <c:pt idx="5">
                  <c:v>72.694869999999995</c:v>
                </c:pt>
                <c:pt idx="6">
                  <c:v>72.656059999999982</c:v>
                </c:pt>
                <c:pt idx="7">
                  <c:v>72.631859999999989</c:v>
                </c:pt>
                <c:pt idx="8">
                  <c:v>72.614989999999992</c:v>
                </c:pt>
                <c:pt idx="9">
                  <c:v>72.599489999999989</c:v>
                </c:pt>
              </c:numCache>
            </c:numRef>
          </c:val>
          <c:smooth val="0"/>
        </c:ser>
        <c:ser>
          <c:idx val="2"/>
          <c:order val="5"/>
          <c:tx>
            <c:v>R306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Vajumitabel!$P$47:$Y$47</c:f>
              <c:numCache>
                <c:formatCode>General</c:formatCode>
                <c:ptCount val="10"/>
                <c:pt idx="0">
                  <c:v>72.832129999999992</c:v>
                </c:pt>
                <c:pt idx="1">
                  <c:v>72.828409999999991</c:v>
                </c:pt>
                <c:pt idx="2">
                  <c:v>72.780979999999985</c:v>
                </c:pt>
                <c:pt idx="3">
                  <c:v>72.740959999999987</c:v>
                </c:pt>
                <c:pt idx="4">
                  <c:v>72.724529999999987</c:v>
                </c:pt>
                <c:pt idx="5">
                  <c:v>72.660909999999987</c:v>
                </c:pt>
                <c:pt idx="6">
                  <c:v>72.621849999999995</c:v>
                </c:pt>
                <c:pt idx="7">
                  <c:v>72.597969999999989</c:v>
                </c:pt>
                <c:pt idx="8">
                  <c:v>72.580289999999991</c:v>
                </c:pt>
                <c:pt idx="9">
                  <c:v>72.566799999999986</c:v>
                </c:pt>
              </c:numCache>
            </c:numRef>
          </c:val>
          <c:smooth val="0"/>
        </c:ser>
        <c:ser>
          <c:idx val="3"/>
          <c:order val="6"/>
          <c:tx>
            <c:v>R307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Vajumitabel!$P$48:$Y$48</c:f>
              <c:numCache>
                <c:formatCode>General</c:formatCode>
                <c:ptCount val="10"/>
                <c:pt idx="1">
                  <c:v>73.034450000000007</c:v>
                </c:pt>
                <c:pt idx="2">
                  <c:v>72.985340000000008</c:v>
                </c:pt>
                <c:pt idx="3">
                  <c:v>72.935240000000007</c:v>
                </c:pt>
                <c:pt idx="4">
                  <c:v>72.887150000000005</c:v>
                </c:pt>
                <c:pt idx="5">
                  <c:v>72.820070000000001</c:v>
                </c:pt>
                <c:pt idx="6">
                  <c:v>72.789640000000006</c:v>
                </c:pt>
                <c:pt idx="7">
                  <c:v>72.770890000000009</c:v>
                </c:pt>
                <c:pt idx="8">
                  <c:v>72.757450000000006</c:v>
                </c:pt>
                <c:pt idx="9">
                  <c:v>72.747150000000005</c:v>
                </c:pt>
              </c:numCache>
            </c:numRef>
          </c:val>
          <c:smooth val="0"/>
        </c:ser>
        <c:ser>
          <c:idx val="4"/>
          <c:order val="7"/>
          <c:tx>
            <c:v>R308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Vajumitabel!$P$49:$Y$49</c:f>
              <c:numCache>
                <c:formatCode>General</c:formatCode>
                <c:ptCount val="10"/>
                <c:pt idx="1">
                  <c:v>72.641819999999996</c:v>
                </c:pt>
                <c:pt idx="2">
                  <c:v>72.607169999999996</c:v>
                </c:pt>
                <c:pt idx="3">
                  <c:v>72.565969999999993</c:v>
                </c:pt>
                <c:pt idx="4">
                  <c:v>72.550239999999988</c:v>
                </c:pt>
                <c:pt idx="5">
                  <c:v>72.491649999999993</c:v>
                </c:pt>
                <c:pt idx="6">
                  <c:v>72.458649999999992</c:v>
                </c:pt>
                <c:pt idx="7">
                  <c:v>72.440609999999992</c:v>
                </c:pt>
                <c:pt idx="8">
                  <c:v>72.427739999999986</c:v>
                </c:pt>
                <c:pt idx="9">
                  <c:v>72.417489999999987</c:v>
                </c:pt>
              </c:numCache>
            </c:numRef>
          </c:val>
          <c:smooth val="0"/>
        </c:ser>
        <c:ser>
          <c:idx val="5"/>
          <c:order val="8"/>
          <c:tx>
            <c:v>R309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Vajumitabel!$P$50:$Y$50</c:f>
              <c:numCache>
                <c:formatCode>General</c:formatCode>
                <c:ptCount val="10"/>
                <c:pt idx="0">
                  <c:v>72.777659999999997</c:v>
                </c:pt>
                <c:pt idx="1">
                  <c:v>72.758750000000006</c:v>
                </c:pt>
                <c:pt idx="2">
                  <c:v>72.72345</c:v>
                </c:pt>
                <c:pt idx="3">
                  <c:v>72.683430000000001</c:v>
                </c:pt>
                <c:pt idx="4">
                  <c:v>72.666709999999995</c:v>
                </c:pt>
                <c:pt idx="5">
                  <c:v>72.602440000000001</c:v>
                </c:pt>
                <c:pt idx="6">
                  <c:v>72.564099999999996</c:v>
                </c:pt>
                <c:pt idx="7">
                  <c:v>72.541600000000003</c:v>
                </c:pt>
                <c:pt idx="8">
                  <c:v>72.525109999999998</c:v>
                </c:pt>
                <c:pt idx="9">
                  <c:v>72.512070000000008</c:v>
                </c:pt>
              </c:numCache>
            </c:numRef>
          </c:val>
          <c:smooth val="0"/>
        </c:ser>
        <c:ser>
          <c:idx val="6"/>
          <c:order val="9"/>
          <c:tx>
            <c:v>R310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Vajumitabel!$P$51:$Y$51</c:f>
              <c:numCache>
                <c:formatCode>General</c:formatCode>
                <c:ptCount val="10"/>
                <c:pt idx="0">
                  <c:v>72.893270000000001</c:v>
                </c:pt>
                <c:pt idx="1">
                  <c:v>72.876180000000005</c:v>
                </c:pt>
                <c:pt idx="2">
                  <c:v>72.84978000000001</c:v>
                </c:pt>
                <c:pt idx="3">
                  <c:v>72.811610000000002</c:v>
                </c:pt>
                <c:pt idx="4">
                  <c:v>72.794520000000006</c:v>
                </c:pt>
                <c:pt idx="5">
                  <c:v>72.73302000000001</c:v>
                </c:pt>
                <c:pt idx="6">
                  <c:v>72.692140000000009</c:v>
                </c:pt>
                <c:pt idx="7">
                  <c:v>72.669270000000012</c:v>
                </c:pt>
                <c:pt idx="8">
                  <c:v>72.652920000000009</c:v>
                </c:pt>
                <c:pt idx="9">
                  <c:v>72.63994000000001</c:v>
                </c:pt>
              </c:numCache>
            </c:numRef>
          </c:val>
          <c:smooth val="0"/>
        </c:ser>
        <c:ser>
          <c:idx val="7"/>
          <c:order val="10"/>
          <c:tx>
            <c:v>R311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Vajumitabel!$P$52:$Y$52</c:f>
              <c:numCache>
                <c:formatCode>General</c:formatCode>
                <c:ptCount val="10"/>
                <c:pt idx="0">
                  <c:v>72.786999999999978</c:v>
                </c:pt>
                <c:pt idx="1">
                  <c:v>72.76470999999998</c:v>
                </c:pt>
                <c:pt idx="2">
                  <c:v>72.741109999999978</c:v>
                </c:pt>
                <c:pt idx="3">
                  <c:v>72.702999999999989</c:v>
                </c:pt>
                <c:pt idx="4">
                  <c:v>72.68616999999999</c:v>
                </c:pt>
                <c:pt idx="5">
                  <c:v>72.624569999999977</c:v>
                </c:pt>
                <c:pt idx="6">
                  <c:v>72.587609999999984</c:v>
                </c:pt>
                <c:pt idx="7">
                  <c:v>72.564689999999985</c:v>
                </c:pt>
                <c:pt idx="8">
                  <c:v>72.549769999999981</c:v>
                </c:pt>
                <c:pt idx="9">
                  <c:v>72.537699999999987</c:v>
                </c:pt>
              </c:numCache>
            </c:numRef>
          </c:val>
          <c:smooth val="0"/>
        </c:ser>
        <c:ser>
          <c:idx val="11"/>
          <c:order val="11"/>
          <c:tx>
            <c:v>R312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Vajumitabel!$P$53:$Y$53</c:f>
              <c:numCache>
                <c:formatCode>General</c:formatCode>
                <c:ptCount val="10"/>
                <c:pt idx="1">
                  <c:v>72.799339999999987</c:v>
                </c:pt>
                <c:pt idx="2">
                  <c:v>72.769089999999991</c:v>
                </c:pt>
                <c:pt idx="3">
                  <c:v>72.734859999999983</c:v>
                </c:pt>
                <c:pt idx="4">
                  <c:v>72.72144999999999</c:v>
                </c:pt>
                <c:pt idx="5">
                  <c:v>72.66955999999999</c:v>
                </c:pt>
                <c:pt idx="6">
                  <c:v>72.638539999999992</c:v>
                </c:pt>
                <c:pt idx="7">
                  <c:v>72.619459999999989</c:v>
                </c:pt>
                <c:pt idx="8">
                  <c:v>72.607079999999982</c:v>
                </c:pt>
                <c:pt idx="9">
                  <c:v>72.59784999999998</c:v>
                </c:pt>
              </c:numCache>
            </c:numRef>
          </c:val>
          <c:smooth val="0"/>
        </c:ser>
        <c:ser>
          <c:idx val="12"/>
          <c:order val="12"/>
          <c:tx>
            <c:v>R313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Vajumitabel!$P$54:$Y$54</c:f>
              <c:numCache>
                <c:formatCode>General</c:formatCode>
                <c:ptCount val="10"/>
                <c:pt idx="1">
                  <c:v>72.758240000000001</c:v>
                </c:pt>
                <c:pt idx="2">
                  <c:v>72.736270000000005</c:v>
                </c:pt>
                <c:pt idx="3">
                  <c:v>72.701509999999999</c:v>
                </c:pt>
                <c:pt idx="4">
                  <c:v>72.685789999999997</c:v>
                </c:pt>
                <c:pt idx="5">
                  <c:v>72.631770000000003</c:v>
                </c:pt>
                <c:pt idx="6">
                  <c:v>72.601489999999998</c:v>
                </c:pt>
                <c:pt idx="7">
                  <c:v>72.585269999999994</c:v>
                </c:pt>
                <c:pt idx="8">
                  <c:v>72.573120000000003</c:v>
                </c:pt>
                <c:pt idx="9">
                  <c:v>72.563429999999997</c:v>
                </c:pt>
              </c:numCache>
            </c:numRef>
          </c:val>
          <c:smooth val="0"/>
        </c:ser>
        <c:ser>
          <c:idx val="13"/>
          <c:order val="13"/>
          <c:tx>
            <c:v>R314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Vajumitabel!$P$55:$Y$55</c:f>
              <c:numCache>
                <c:formatCode>General</c:formatCode>
                <c:ptCount val="10"/>
                <c:pt idx="1">
                  <c:v>72.886629999999997</c:v>
                </c:pt>
                <c:pt idx="2">
                  <c:v>72.857309999999998</c:v>
                </c:pt>
                <c:pt idx="3">
                  <c:v>72.813360000000003</c:v>
                </c:pt>
                <c:pt idx="4">
                  <c:v>72.778980000000004</c:v>
                </c:pt>
                <c:pt idx="5">
                  <c:v>72.715289999999996</c:v>
                </c:pt>
                <c:pt idx="6">
                  <c:v>72.682259999999999</c:v>
                </c:pt>
                <c:pt idx="7">
                  <c:v>72.664670000000001</c:v>
                </c:pt>
                <c:pt idx="8">
                  <c:v>72.651290000000003</c:v>
                </c:pt>
                <c:pt idx="9">
                  <c:v>72.642259999999993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42744880"/>
        <c:axId val="-1842741072"/>
      </c:lineChart>
      <c:dateAx>
        <c:axId val="-18427448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1842741072"/>
        <c:crosses val="autoZero"/>
        <c:auto val="1"/>
        <c:lblOffset val="100"/>
        <c:baseTimeUnit val="days"/>
      </c:dateAx>
      <c:valAx>
        <c:axId val="-1842741072"/>
        <c:scaling>
          <c:orientation val="minMax"/>
          <c:max val="73.2"/>
          <c:min val="72.40000000000000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42744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849462365591393"/>
          <c:y val="3.0488116068824928E-2"/>
          <c:w val="9.0752688172043683E-2"/>
          <c:h val="0.8788385826771656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94026429078838E-2"/>
          <c:y val="5.1400554097404488E-2"/>
          <c:w val="0.85390307601128312"/>
          <c:h val="0.69985892388451465"/>
        </c:manualLayout>
      </c:layout>
      <c:lineChart>
        <c:grouping val="standard"/>
        <c:varyColors val="0"/>
        <c:ser>
          <c:idx val="0"/>
          <c:order val="0"/>
          <c:tx>
            <c:v>K31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Vajumitabel!$P$56:$Y$56</c:f>
              <c:numCache>
                <c:formatCode>General</c:formatCode>
                <c:ptCount val="10"/>
                <c:pt idx="0">
                  <c:v>76.092230000000001</c:v>
                </c:pt>
                <c:pt idx="1">
                  <c:v>76.086920000000006</c:v>
                </c:pt>
                <c:pt idx="2">
                  <c:v>76.01634</c:v>
                </c:pt>
                <c:pt idx="3">
                  <c:v>75.968800000000002</c:v>
                </c:pt>
                <c:pt idx="4">
                  <c:v>75.950310000000002</c:v>
                </c:pt>
                <c:pt idx="5">
                  <c:v>75.884299999999996</c:v>
                </c:pt>
                <c:pt idx="6">
                  <c:v>75.845470000000006</c:v>
                </c:pt>
                <c:pt idx="7">
                  <c:v>75.822969999999998</c:v>
                </c:pt>
                <c:pt idx="8">
                  <c:v>75.806849999999997</c:v>
                </c:pt>
                <c:pt idx="9">
                  <c:v>75.79401</c:v>
                </c:pt>
              </c:numCache>
            </c:numRef>
          </c:val>
          <c:smooth val="0"/>
        </c:ser>
        <c:ser>
          <c:idx val="1"/>
          <c:order val="1"/>
          <c:tx>
            <c:v>K32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Vajumitabel!$P$57:$Y$57</c:f>
              <c:numCache>
                <c:formatCode>General</c:formatCode>
                <c:ptCount val="10"/>
                <c:pt idx="0">
                  <c:v>76.472920000000002</c:v>
                </c:pt>
                <c:pt idx="1">
                  <c:v>76.465440000000001</c:v>
                </c:pt>
                <c:pt idx="2">
                  <c:v>76.43965</c:v>
                </c:pt>
                <c:pt idx="3">
                  <c:v>76.406720000000007</c:v>
                </c:pt>
                <c:pt idx="4">
                  <c:v>76.391090000000005</c:v>
                </c:pt>
                <c:pt idx="5">
                  <c:v>76.331240000000008</c:v>
                </c:pt>
                <c:pt idx="6">
                  <c:v>76.29213</c:v>
                </c:pt>
                <c:pt idx="7">
                  <c:v>76.267950000000013</c:v>
                </c:pt>
                <c:pt idx="8">
                  <c:v>76.250350000000012</c:v>
                </c:pt>
                <c:pt idx="9">
                  <c:v>76.236130000000003</c:v>
                </c:pt>
              </c:numCache>
            </c:numRef>
          </c:val>
          <c:smooth val="0"/>
        </c:ser>
        <c:ser>
          <c:idx val="2"/>
          <c:order val="2"/>
          <c:tx>
            <c:v>K33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Vajumitabel!$P$58:$Y$58</c:f>
              <c:numCache>
                <c:formatCode>General</c:formatCode>
                <c:ptCount val="10"/>
                <c:pt idx="0">
                  <c:v>76.029600000000002</c:v>
                </c:pt>
                <c:pt idx="1">
                  <c:v>76.019919999999999</c:v>
                </c:pt>
                <c:pt idx="2">
                  <c:v>75.966930000000005</c:v>
                </c:pt>
                <c:pt idx="3">
                  <c:v>75.92756</c:v>
                </c:pt>
                <c:pt idx="4">
                  <c:v>75.909459999999996</c:v>
                </c:pt>
                <c:pt idx="5">
                  <c:v>75.845399999999998</c:v>
                </c:pt>
                <c:pt idx="6">
                  <c:v>75.807150000000007</c:v>
                </c:pt>
                <c:pt idx="7">
                  <c:v>75.784450000000007</c:v>
                </c:pt>
                <c:pt idx="8">
                  <c:v>75.769019999999998</c:v>
                </c:pt>
                <c:pt idx="9">
                  <c:v>75.756140000000002</c:v>
                </c:pt>
              </c:numCache>
            </c:numRef>
          </c:val>
          <c:smooth val="0"/>
        </c:ser>
        <c:ser>
          <c:idx val="3"/>
          <c:order val="3"/>
          <c:tx>
            <c:v>K34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Vajumitabel!$P$59:$Y$59</c:f>
              <c:numCache>
                <c:formatCode>General</c:formatCode>
                <c:ptCount val="10"/>
                <c:pt idx="0">
                  <c:v>76.03622</c:v>
                </c:pt>
                <c:pt idx="1">
                  <c:v>76.00197</c:v>
                </c:pt>
                <c:pt idx="2">
                  <c:v>75.935630000000003</c:v>
                </c:pt>
                <c:pt idx="3">
                  <c:v>75.897630000000007</c:v>
                </c:pt>
                <c:pt idx="4">
                  <c:v>75.881699999999995</c:v>
                </c:pt>
                <c:pt idx="5">
                  <c:v>75.822810000000004</c:v>
                </c:pt>
                <c:pt idx="6">
                  <c:v>75.787989999999994</c:v>
                </c:pt>
                <c:pt idx="7">
                  <c:v>75.766859999999994</c:v>
                </c:pt>
                <c:pt idx="8">
                  <c:v>75.753110000000007</c:v>
                </c:pt>
                <c:pt idx="9">
                  <c:v>75.741079999999997</c:v>
                </c:pt>
              </c:numCache>
            </c:numRef>
          </c:val>
          <c:smooth val="0"/>
        </c:ser>
        <c:ser>
          <c:idx val="4"/>
          <c:order val="4"/>
          <c:tx>
            <c:v>K35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Vajumitabel!$P$60:$Y$60</c:f>
              <c:numCache>
                <c:formatCode>General</c:formatCode>
                <c:ptCount val="10"/>
                <c:pt idx="0">
                  <c:v>76.472490000000008</c:v>
                </c:pt>
                <c:pt idx="1">
                  <c:v>76.456460000000007</c:v>
                </c:pt>
                <c:pt idx="2">
                  <c:v>76.42756</c:v>
                </c:pt>
                <c:pt idx="3">
                  <c:v>76.388980000000004</c:v>
                </c:pt>
                <c:pt idx="4">
                  <c:v>76.37182</c:v>
                </c:pt>
                <c:pt idx="5">
                  <c:v>76.308150000000012</c:v>
                </c:pt>
                <c:pt idx="6">
                  <c:v>76.269480000000001</c:v>
                </c:pt>
                <c:pt idx="7">
                  <c:v>76.246420000000001</c:v>
                </c:pt>
                <c:pt idx="8">
                  <c:v>76.230650000000011</c:v>
                </c:pt>
                <c:pt idx="9">
                  <c:v>76.216380000000001</c:v>
                </c:pt>
              </c:numCache>
            </c:numRef>
          </c:val>
          <c:smooth val="0"/>
        </c:ser>
        <c:ser>
          <c:idx val="5"/>
          <c:order val="5"/>
          <c:tx>
            <c:v>K36</c:v>
          </c:tx>
          <c:cat>
            <c:numRef>
              <c:f>Vajumitabel!$P$2:$Y$2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Vajumitabel!$P$61:$Y$61</c:f>
              <c:numCache>
                <c:formatCode>General</c:formatCode>
                <c:ptCount val="10"/>
                <c:pt idx="0">
                  <c:v>76.074569999999994</c:v>
                </c:pt>
                <c:pt idx="1">
                  <c:v>76.046769999999995</c:v>
                </c:pt>
                <c:pt idx="2">
                  <c:v>76.005769999999998</c:v>
                </c:pt>
                <c:pt idx="3">
                  <c:v>75.963390000000004</c:v>
                </c:pt>
                <c:pt idx="4">
                  <c:v>75.948560000000001</c:v>
                </c:pt>
                <c:pt idx="5">
                  <c:v>75.884259999999998</c:v>
                </c:pt>
                <c:pt idx="6">
                  <c:v>75.847020000000001</c:v>
                </c:pt>
                <c:pt idx="7">
                  <c:v>75.825699999999998</c:v>
                </c:pt>
                <c:pt idx="8">
                  <c:v>75.810339999999997</c:v>
                </c:pt>
                <c:pt idx="9">
                  <c:v>75.798379999999995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42739984"/>
        <c:axId val="-1842745968"/>
      </c:lineChart>
      <c:dateAx>
        <c:axId val="-18427399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1842745968"/>
        <c:crosses val="autoZero"/>
        <c:auto val="1"/>
        <c:lblOffset val="100"/>
        <c:baseTimeUnit val="days"/>
      </c:dateAx>
      <c:valAx>
        <c:axId val="-1842745968"/>
        <c:scaling>
          <c:orientation val="minMax"/>
          <c:max val="76.500000000000014"/>
          <c:min val="75.7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842739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507851220830982"/>
          <c:y val="0.24884842519685144"/>
          <c:w val="7.4995929479038534E-2"/>
          <c:h val="0.3032290755322263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66885389326341"/>
          <c:y val="5.1400554097404488E-2"/>
          <c:w val="0.85837270341207361"/>
          <c:h val="0.89719889180519163"/>
        </c:manualLayout>
      </c:layout>
      <c:lineChart>
        <c:grouping val="standard"/>
        <c:varyColors val="0"/>
        <c:ser>
          <c:idx val="0"/>
          <c:order val="0"/>
          <c:tx>
            <c:v>R305-K32</c:v>
          </c:tx>
          <c:cat>
            <c:numRef>
              <c:f>Vajumitabel!$D$2:$M$2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Vajumitabel!$D$65:$M$65</c:f>
              <c:numCache>
                <c:formatCode>0.0000</c:formatCode>
                <c:ptCount val="10"/>
                <c:pt idx="0">
                  <c:v>0</c:v>
                </c:pt>
                <c:pt idx="1">
                  <c:v>2.7999999999934744E-3</c:v>
                </c:pt>
                <c:pt idx="2">
                  <c:v>4.3199999999927741E-3</c:v>
                </c:pt>
                <c:pt idx="3">
                  <c:v>6.1199999999956844E-3</c:v>
                </c:pt>
                <c:pt idx="4">
                  <c:v>6.7799999999920146E-3</c:v>
                </c:pt>
                <c:pt idx="5">
                  <c:v>7.7299999999951297E-3</c:v>
                </c:pt>
                <c:pt idx="6">
                  <c:v>8.0299999999908778E-3</c:v>
                </c:pt>
                <c:pt idx="7">
                  <c:v>8.0099999999845295E-3</c:v>
                </c:pt>
                <c:pt idx="8">
                  <c:v>8.7399999999888678E-3</c:v>
                </c:pt>
                <c:pt idx="9">
                  <c:v>7.4599999999946931E-3</c:v>
                </c:pt>
              </c:numCache>
            </c:numRef>
          </c:val>
          <c:smooth val="0"/>
        </c:ser>
        <c:ser>
          <c:idx val="1"/>
          <c:order val="1"/>
          <c:tx>
            <c:v>R310-K35</c:v>
          </c:tx>
          <c:cat>
            <c:numRef>
              <c:f>Vajumitabel!$D$2:$M$2</c:f>
              <c:numCache>
                <c:formatCode>m/d/yyyy</c:formatCode>
                <c:ptCount val="10"/>
                <c:pt idx="0">
                  <c:v>42282</c:v>
                </c:pt>
                <c:pt idx="1">
                  <c:v>42284</c:v>
                </c:pt>
                <c:pt idx="2">
                  <c:v>42286</c:v>
                </c:pt>
                <c:pt idx="3">
                  <c:v>42290</c:v>
                </c:pt>
                <c:pt idx="4">
                  <c:v>42292</c:v>
                </c:pt>
                <c:pt idx="5">
                  <c:v>42307</c:v>
                </c:pt>
                <c:pt idx="6">
                  <c:v>42324</c:v>
                </c:pt>
                <c:pt idx="7">
                  <c:v>42338</c:v>
                </c:pt>
                <c:pt idx="8">
                  <c:v>42353</c:v>
                </c:pt>
                <c:pt idx="9">
                  <c:v>42367</c:v>
                </c:pt>
              </c:numCache>
            </c:numRef>
          </c:cat>
          <c:val>
            <c:numRef>
              <c:f>Vajumitabel!$D$66:$M$66</c:f>
              <c:numCache>
                <c:formatCode>0.0000</c:formatCode>
                <c:ptCount val="10"/>
                <c:pt idx="0">
                  <c:v>0</c:v>
                </c:pt>
                <c:pt idx="1">
                  <c:v>-1.059999999995398E-3</c:v>
                </c:pt>
                <c:pt idx="2">
                  <c:v>1.4400000000165392E-3</c:v>
                </c:pt>
                <c:pt idx="3">
                  <c:v>1.8500000000045702E-3</c:v>
                </c:pt>
                <c:pt idx="4">
                  <c:v>1.9200000000125783E-3</c:v>
                </c:pt>
                <c:pt idx="5">
                  <c:v>4.0900000000050341E-3</c:v>
                </c:pt>
                <c:pt idx="6">
                  <c:v>1.8800000000140926E-3</c:v>
                </c:pt>
                <c:pt idx="7">
                  <c:v>2.0700000000175578E-3</c:v>
                </c:pt>
                <c:pt idx="8">
                  <c:v>1.4900000000039881E-3</c:v>
                </c:pt>
                <c:pt idx="9">
                  <c:v>2.7800000000155478E-3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42743792"/>
        <c:axId val="-1842743248"/>
      </c:lineChart>
      <c:dateAx>
        <c:axId val="-18427437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1842743248"/>
        <c:crosses val="autoZero"/>
        <c:auto val="1"/>
        <c:lblOffset val="100"/>
        <c:baseTimeUnit val="days"/>
      </c:dateAx>
      <c:valAx>
        <c:axId val="-1842743248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-1842743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248600174978118"/>
          <c:y val="0.33757910469524877"/>
          <c:w val="0.1917639982502187"/>
          <c:h val="0.1674343832021008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13" Type="http://schemas.openxmlformats.org/officeDocument/2006/relationships/chart" Target="../charts/chart35.xml"/><Relationship Id="rId18" Type="http://schemas.openxmlformats.org/officeDocument/2006/relationships/chart" Target="../charts/chart40.xml"/><Relationship Id="rId26" Type="http://schemas.openxmlformats.org/officeDocument/2006/relationships/chart" Target="../charts/chart48.xml"/><Relationship Id="rId3" Type="http://schemas.openxmlformats.org/officeDocument/2006/relationships/chart" Target="../charts/chart25.xml"/><Relationship Id="rId21" Type="http://schemas.openxmlformats.org/officeDocument/2006/relationships/chart" Target="../charts/chart43.xml"/><Relationship Id="rId7" Type="http://schemas.openxmlformats.org/officeDocument/2006/relationships/chart" Target="../charts/chart29.xml"/><Relationship Id="rId12" Type="http://schemas.openxmlformats.org/officeDocument/2006/relationships/chart" Target="../charts/chart34.xml"/><Relationship Id="rId17" Type="http://schemas.openxmlformats.org/officeDocument/2006/relationships/chart" Target="../charts/chart39.xml"/><Relationship Id="rId25" Type="http://schemas.openxmlformats.org/officeDocument/2006/relationships/chart" Target="../charts/chart47.xml"/><Relationship Id="rId2" Type="http://schemas.openxmlformats.org/officeDocument/2006/relationships/chart" Target="../charts/chart24.xml"/><Relationship Id="rId16" Type="http://schemas.openxmlformats.org/officeDocument/2006/relationships/chart" Target="../charts/chart38.xml"/><Relationship Id="rId20" Type="http://schemas.openxmlformats.org/officeDocument/2006/relationships/chart" Target="../charts/chart42.xml"/><Relationship Id="rId29" Type="http://schemas.openxmlformats.org/officeDocument/2006/relationships/chart" Target="../charts/chart51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11" Type="http://schemas.openxmlformats.org/officeDocument/2006/relationships/chart" Target="../charts/chart33.xml"/><Relationship Id="rId24" Type="http://schemas.openxmlformats.org/officeDocument/2006/relationships/chart" Target="../charts/chart46.xml"/><Relationship Id="rId5" Type="http://schemas.openxmlformats.org/officeDocument/2006/relationships/chart" Target="../charts/chart27.xml"/><Relationship Id="rId15" Type="http://schemas.openxmlformats.org/officeDocument/2006/relationships/chart" Target="../charts/chart37.xml"/><Relationship Id="rId23" Type="http://schemas.openxmlformats.org/officeDocument/2006/relationships/chart" Target="../charts/chart45.xml"/><Relationship Id="rId28" Type="http://schemas.openxmlformats.org/officeDocument/2006/relationships/chart" Target="../charts/chart50.xml"/><Relationship Id="rId10" Type="http://schemas.openxmlformats.org/officeDocument/2006/relationships/chart" Target="../charts/chart32.xml"/><Relationship Id="rId19" Type="http://schemas.openxmlformats.org/officeDocument/2006/relationships/chart" Target="../charts/chart41.xml"/><Relationship Id="rId4" Type="http://schemas.openxmlformats.org/officeDocument/2006/relationships/chart" Target="../charts/chart26.xml"/><Relationship Id="rId9" Type="http://schemas.openxmlformats.org/officeDocument/2006/relationships/chart" Target="../charts/chart31.xml"/><Relationship Id="rId14" Type="http://schemas.openxmlformats.org/officeDocument/2006/relationships/chart" Target="../charts/chart36.xml"/><Relationship Id="rId22" Type="http://schemas.openxmlformats.org/officeDocument/2006/relationships/chart" Target="../charts/chart44.xml"/><Relationship Id="rId27" Type="http://schemas.openxmlformats.org/officeDocument/2006/relationships/chart" Target="../charts/chart49.xml"/><Relationship Id="rId30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2</xdr:row>
      <xdr:rowOff>47625</xdr:rowOff>
    </xdr:from>
    <xdr:to>
      <xdr:col>21</xdr:col>
      <xdr:colOff>314325</xdr:colOff>
      <xdr:row>18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476249</xdr:colOff>
      <xdr:row>2</xdr:row>
      <xdr:rowOff>76200</xdr:rowOff>
    </xdr:from>
    <xdr:to>
      <xdr:col>31</xdr:col>
      <xdr:colOff>581024</xdr:colOff>
      <xdr:row>16</xdr:row>
      <xdr:rowOff>104775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476250</xdr:colOff>
      <xdr:row>3</xdr:row>
      <xdr:rowOff>9525</xdr:rowOff>
    </xdr:from>
    <xdr:to>
      <xdr:col>42</xdr:col>
      <xdr:colOff>342900</xdr:colOff>
      <xdr:row>17</xdr:row>
      <xdr:rowOff>38100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361950</xdr:colOff>
      <xdr:row>18</xdr:row>
      <xdr:rowOff>104775</xdr:rowOff>
    </xdr:from>
    <xdr:to>
      <xdr:col>36</xdr:col>
      <xdr:colOff>133350</xdr:colOff>
      <xdr:row>32</xdr:row>
      <xdr:rowOff>180975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361949</xdr:colOff>
      <xdr:row>18</xdr:row>
      <xdr:rowOff>76200</xdr:rowOff>
    </xdr:from>
    <xdr:to>
      <xdr:col>47</xdr:col>
      <xdr:colOff>142874</xdr:colOff>
      <xdr:row>32</xdr:row>
      <xdr:rowOff>152400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47</xdr:col>
      <xdr:colOff>295275</xdr:colOff>
      <xdr:row>18</xdr:row>
      <xdr:rowOff>161925</xdr:rowOff>
    </xdr:from>
    <xdr:to>
      <xdr:col>56</xdr:col>
      <xdr:colOff>66675</xdr:colOff>
      <xdr:row>33</xdr:row>
      <xdr:rowOff>47625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95250</xdr:colOff>
      <xdr:row>41</xdr:row>
      <xdr:rowOff>114300</xdr:rowOff>
    </xdr:from>
    <xdr:to>
      <xdr:col>36</xdr:col>
      <xdr:colOff>476250</xdr:colOff>
      <xdr:row>56</xdr:row>
      <xdr:rowOff>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19050</xdr:colOff>
      <xdr:row>41</xdr:row>
      <xdr:rowOff>133350</xdr:rowOff>
    </xdr:from>
    <xdr:to>
      <xdr:col>49</xdr:col>
      <xdr:colOff>381000</xdr:colOff>
      <xdr:row>56</xdr:row>
      <xdr:rowOff>19050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50</xdr:col>
      <xdr:colOff>9525</xdr:colOff>
      <xdr:row>42</xdr:row>
      <xdr:rowOff>28575</xdr:rowOff>
    </xdr:from>
    <xdr:to>
      <xdr:col>57</xdr:col>
      <xdr:colOff>314325</xdr:colOff>
      <xdr:row>56</xdr:row>
      <xdr:rowOff>104775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219075</xdr:colOff>
      <xdr:row>66</xdr:row>
      <xdr:rowOff>180975</xdr:rowOff>
    </xdr:from>
    <xdr:to>
      <xdr:col>38</xdr:col>
      <xdr:colOff>447675</xdr:colOff>
      <xdr:row>81</xdr:row>
      <xdr:rowOff>57150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39</xdr:col>
      <xdr:colOff>95250</xdr:colOff>
      <xdr:row>67</xdr:row>
      <xdr:rowOff>114300</xdr:rowOff>
    </xdr:from>
    <xdr:to>
      <xdr:col>53</xdr:col>
      <xdr:colOff>400050</xdr:colOff>
      <xdr:row>81</xdr:row>
      <xdr:rowOff>180975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53</xdr:col>
      <xdr:colOff>104775</xdr:colOff>
      <xdr:row>70</xdr:row>
      <xdr:rowOff>0</xdr:rowOff>
    </xdr:from>
    <xdr:to>
      <xdr:col>60</xdr:col>
      <xdr:colOff>409575</xdr:colOff>
      <xdr:row>84</xdr:row>
      <xdr:rowOff>57150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26</xdr:col>
      <xdr:colOff>266700</xdr:colOff>
      <xdr:row>87</xdr:row>
      <xdr:rowOff>76200</xdr:rowOff>
    </xdr:from>
    <xdr:to>
      <xdr:col>39</xdr:col>
      <xdr:colOff>419100</xdr:colOff>
      <xdr:row>101</xdr:row>
      <xdr:rowOff>152400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40</xdr:col>
      <xdr:colOff>219075</xdr:colOff>
      <xdr:row>87</xdr:row>
      <xdr:rowOff>95250</xdr:rowOff>
    </xdr:from>
    <xdr:to>
      <xdr:col>53</xdr:col>
      <xdr:colOff>428625</xdr:colOff>
      <xdr:row>101</xdr:row>
      <xdr:rowOff>171450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26</xdr:col>
      <xdr:colOff>571500</xdr:colOff>
      <xdr:row>102</xdr:row>
      <xdr:rowOff>171450</xdr:rowOff>
    </xdr:from>
    <xdr:to>
      <xdr:col>37</xdr:col>
      <xdr:colOff>571500</xdr:colOff>
      <xdr:row>120</xdr:row>
      <xdr:rowOff>57150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647699</xdr:colOff>
      <xdr:row>117</xdr:row>
      <xdr:rowOff>57150</xdr:rowOff>
    </xdr:from>
    <xdr:to>
      <xdr:col>28</xdr:col>
      <xdr:colOff>447674</xdr:colOff>
      <xdr:row>131</xdr:row>
      <xdr:rowOff>133350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</xdr:col>
      <xdr:colOff>476250</xdr:colOff>
      <xdr:row>98</xdr:row>
      <xdr:rowOff>19050</xdr:rowOff>
    </xdr:from>
    <xdr:to>
      <xdr:col>21</xdr:col>
      <xdr:colOff>295275</xdr:colOff>
      <xdr:row>113</xdr:row>
      <xdr:rowOff>95250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21</xdr:col>
      <xdr:colOff>133350</xdr:colOff>
      <xdr:row>155</xdr:row>
      <xdr:rowOff>47625</xdr:rowOff>
    </xdr:from>
    <xdr:to>
      <xdr:col>33</xdr:col>
      <xdr:colOff>161925</xdr:colOff>
      <xdr:row>169</xdr:row>
      <xdr:rowOff>123825</xdr:rowOff>
    </xdr:to>
    <xdr:graphicFrame macro="">
      <xdr:nvGraphicFramePr>
        <xdr:cNvPr id="3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25</xdr:col>
      <xdr:colOff>219074</xdr:colOff>
      <xdr:row>121</xdr:row>
      <xdr:rowOff>114300</xdr:rowOff>
    </xdr:from>
    <xdr:to>
      <xdr:col>37</xdr:col>
      <xdr:colOff>495299</xdr:colOff>
      <xdr:row>136</xdr:row>
      <xdr:rowOff>0</xdr:rowOff>
    </xdr:to>
    <xdr:graphicFrame macro="">
      <xdr:nvGraphicFramePr>
        <xdr:cNvPr id="34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352424</xdr:colOff>
      <xdr:row>126</xdr:row>
      <xdr:rowOff>76200</xdr:rowOff>
    </xdr:from>
    <xdr:to>
      <xdr:col>26</xdr:col>
      <xdr:colOff>133349</xdr:colOff>
      <xdr:row>140</xdr:row>
      <xdr:rowOff>152400</xdr:rowOff>
    </xdr:to>
    <xdr:graphicFrame macro="">
      <xdr:nvGraphicFramePr>
        <xdr:cNvPr id="38" name="Chart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304800</xdr:colOff>
      <xdr:row>141</xdr:row>
      <xdr:rowOff>76200</xdr:rowOff>
    </xdr:from>
    <xdr:to>
      <xdr:col>26</xdr:col>
      <xdr:colOff>85725</xdr:colOff>
      <xdr:row>155</xdr:row>
      <xdr:rowOff>152400</xdr:rowOff>
    </xdr:to>
    <xdr:graphicFrame macro="">
      <xdr:nvGraphicFramePr>
        <xdr:cNvPr id="39" name="Chart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16</xdr:col>
      <xdr:colOff>514349</xdr:colOff>
      <xdr:row>164</xdr:row>
      <xdr:rowOff>38100</xdr:rowOff>
    </xdr:from>
    <xdr:to>
      <xdr:col>27</xdr:col>
      <xdr:colOff>190499</xdr:colOff>
      <xdr:row>178</xdr:row>
      <xdr:rowOff>114300</xdr:rowOff>
    </xdr:to>
    <xdr:graphicFrame macro="">
      <xdr:nvGraphicFramePr>
        <xdr:cNvPr id="40" name="Chart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251883</xdr:colOff>
      <xdr:row>0</xdr:row>
      <xdr:rowOff>0</xdr:rowOff>
    </xdr:from>
    <xdr:to>
      <xdr:col>98</xdr:col>
      <xdr:colOff>333377</xdr:colOff>
      <xdr:row>13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72</xdr:col>
      <xdr:colOff>489215</xdr:colOff>
      <xdr:row>61</xdr:row>
      <xdr:rowOff>177005</xdr:rowOff>
    </xdr:from>
    <xdr:to>
      <xdr:col>86</xdr:col>
      <xdr:colOff>238123</xdr:colOff>
      <xdr:row>80</xdr:row>
      <xdr:rowOff>10847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64</xdr:col>
      <xdr:colOff>473452</xdr:colOff>
      <xdr:row>6</xdr:row>
      <xdr:rowOff>124883</xdr:rowOff>
    </xdr:from>
    <xdr:to>
      <xdr:col>76</xdr:col>
      <xdr:colOff>321468</xdr:colOff>
      <xdr:row>30</xdr:row>
      <xdr:rowOff>130969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79</xdr:col>
      <xdr:colOff>305590</xdr:colOff>
      <xdr:row>1</xdr:row>
      <xdr:rowOff>108481</xdr:rowOff>
    </xdr:from>
    <xdr:to>
      <xdr:col>91</xdr:col>
      <xdr:colOff>401899</xdr:colOff>
      <xdr:row>18</xdr:row>
      <xdr:rowOff>4764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87</xdr:col>
      <xdr:colOff>348190</xdr:colOff>
      <xdr:row>28</xdr:row>
      <xdr:rowOff>95248</xdr:rowOff>
    </xdr:from>
    <xdr:to>
      <xdr:col>100</xdr:col>
      <xdr:colOff>232832</xdr:colOff>
      <xdr:row>45</xdr:row>
      <xdr:rowOff>201083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70</xdr:col>
      <xdr:colOff>422425</xdr:colOff>
      <xdr:row>25</xdr:row>
      <xdr:rowOff>87389</xdr:rowOff>
    </xdr:from>
    <xdr:to>
      <xdr:col>82</xdr:col>
      <xdr:colOff>113392</xdr:colOff>
      <xdr:row>42</xdr:row>
      <xdr:rowOff>162531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83</xdr:col>
      <xdr:colOff>432954</xdr:colOff>
      <xdr:row>53</xdr:row>
      <xdr:rowOff>79376</xdr:rowOff>
    </xdr:from>
    <xdr:to>
      <xdr:col>96</xdr:col>
      <xdr:colOff>104869</xdr:colOff>
      <xdr:row>73</xdr:row>
      <xdr:rowOff>81301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73</xdr:col>
      <xdr:colOff>350762</xdr:colOff>
      <xdr:row>52</xdr:row>
      <xdr:rowOff>178666</xdr:rowOff>
    </xdr:from>
    <xdr:to>
      <xdr:col>86</xdr:col>
      <xdr:colOff>425877</xdr:colOff>
      <xdr:row>69</xdr:row>
      <xdr:rowOff>160674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73</xdr:col>
      <xdr:colOff>415472</xdr:colOff>
      <xdr:row>36</xdr:row>
      <xdr:rowOff>4687</xdr:rowOff>
    </xdr:from>
    <xdr:to>
      <xdr:col>85</xdr:col>
      <xdr:colOff>359834</xdr:colOff>
      <xdr:row>53</xdr:row>
      <xdr:rowOff>158750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73</xdr:col>
      <xdr:colOff>282574</xdr:colOff>
      <xdr:row>64</xdr:row>
      <xdr:rowOff>141513</xdr:rowOff>
    </xdr:from>
    <xdr:to>
      <xdr:col>88</xdr:col>
      <xdr:colOff>57603</xdr:colOff>
      <xdr:row>82</xdr:row>
      <xdr:rowOff>146806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72</xdr:col>
      <xdr:colOff>555778</xdr:colOff>
      <xdr:row>76</xdr:row>
      <xdr:rowOff>178142</xdr:rowOff>
    </xdr:from>
    <xdr:to>
      <xdr:col>87</xdr:col>
      <xdr:colOff>175117</xdr:colOff>
      <xdr:row>94</xdr:row>
      <xdr:rowOff>186230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72</xdr:col>
      <xdr:colOff>359833</xdr:colOff>
      <xdr:row>71</xdr:row>
      <xdr:rowOff>88445</xdr:rowOff>
    </xdr:from>
    <xdr:to>
      <xdr:col>85</xdr:col>
      <xdr:colOff>423334</xdr:colOff>
      <xdr:row>85</xdr:row>
      <xdr:rowOff>129719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70</xdr:col>
      <xdr:colOff>458105</xdr:colOff>
      <xdr:row>64</xdr:row>
      <xdr:rowOff>26607</xdr:rowOff>
    </xdr:from>
    <xdr:to>
      <xdr:col>84</xdr:col>
      <xdr:colOff>322186</xdr:colOff>
      <xdr:row>82</xdr:row>
      <xdr:rowOff>12850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571726</xdr:colOff>
      <xdr:row>70</xdr:row>
      <xdr:rowOff>23169</xdr:rowOff>
    </xdr:from>
    <xdr:to>
      <xdr:col>86</xdr:col>
      <xdr:colOff>148998</xdr:colOff>
      <xdr:row>88</xdr:row>
      <xdr:rowOff>26344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76</xdr:col>
      <xdr:colOff>445217</xdr:colOff>
      <xdr:row>97</xdr:row>
      <xdr:rowOff>94759</xdr:rowOff>
    </xdr:from>
    <xdr:to>
      <xdr:col>89</xdr:col>
      <xdr:colOff>448281</xdr:colOff>
      <xdr:row>126</xdr:row>
      <xdr:rowOff>141552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53</xdr:col>
      <xdr:colOff>644522</xdr:colOff>
      <xdr:row>121</xdr:row>
      <xdr:rowOff>170655</xdr:rowOff>
    </xdr:from>
    <xdr:to>
      <xdr:col>64</xdr:col>
      <xdr:colOff>201084</xdr:colOff>
      <xdr:row>132</xdr:row>
      <xdr:rowOff>312472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621506</xdr:colOff>
      <xdr:row>144</xdr:row>
      <xdr:rowOff>110332</xdr:rowOff>
    </xdr:from>
    <xdr:to>
      <xdr:col>53</xdr:col>
      <xdr:colOff>329407</xdr:colOff>
      <xdr:row>157</xdr:row>
      <xdr:rowOff>138378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41</xdr:col>
      <xdr:colOff>43127</xdr:colOff>
      <xdr:row>159</xdr:row>
      <xdr:rowOff>118533</xdr:rowOff>
    </xdr:from>
    <xdr:to>
      <xdr:col>55</xdr:col>
      <xdr:colOff>42332</xdr:colOff>
      <xdr:row>173</xdr:row>
      <xdr:rowOff>157957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57</xdr:col>
      <xdr:colOff>221455</xdr:colOff>
      <xdr:row>137</xdr:row>
      <xdr:rowOff>143669</xdr:rowOff>
    </xdr:from>
    <xdr:to>
      <xdr:col>71</xdr:col>
      <xdr:colOff>379410</xdr:colOff>
      <xdr:row>155</xdr:row>
      <xdr:rowOff>168276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55</xdr:col>
      <xdr:colOff>239714</xdr:colOff>
      <xdr:row>161</xdr:row>
      <xdr:rowOff>32543</xdr:rowOff>
    </xdr:from>
    <xdr:to>
      <xdr:col>72</xdr:col>
      <xdr:colOff>229659</xdr:colOff>
      <xdr:row>180</xdr:row>
      <xdr:rowOff>142610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73</xdr:col>
      <xdr:colOff>131988</xdr:colOff>
      <xdr:row>130</xdr:row>
      <xdr:rowOff>13608</xdr:rowOff>
    </xdr:from>
    <xdr:to>
      <xdr:col>86</xdr:col>
      <xdr:colOff>293914</xdr:colOff>
      <xdr:row>146</xdr:row>
      <xdr:rowOff>189140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74</xdr:col>
      <xdr:colOff>38100</xdr:colOff>
      <xdr:row>152</xdr:row>
      <xdr:rowOff>152400</xdr:rowOff>
    </xdr:from>
    <xdr:to>
      <xdr:col>85</xdr:col>
      <xdr:colOff>249010</xdr:colOff>
      <xdr:row>168</xdr:row>
      <xdr:rowOff>172812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64</xdr:col>
      <xdr:colOff>37307</xdr:colOff>
      <xdr:row>184</xdr:row>
      <xdr:rowOff>104246</xdr:rowOff>
    </xdr:from>
    <xdr:to>
      <xdr:col>79</xdr:col>
      <xdr:colOff>566738</xdr:colOff>
      <xdr:row>198</xdr:row>
      <xdr:rowOff>123296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30</xdr:col>
      <xdr:colOff>285448</xdr:colOff>
      <xdr:row>177</xdr:row>
      <xdr:rowOff>148804</xdr:rowOff>
    </xdr:from>
    <xdr:to>
      <xdr:col>46</xdr:col>
      <xdr:colOff>151833</xdr:colOff>
      <xdr:row>194</xdr:row>
      <xdr:rowOff>140832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37</xdr:col>
      <xdr:colOff>669399</xdr:colOff>
      <xdr:row>132</xdr:row>
      <xdr:rowOff>208724</xdr:rowOff>
    </xdr:from>
    <xdr:to>
      <xdr:col>56</xdr:col>
      <xdr:colOff>705618</xdr:colOff>
      <xdr:row>149</xdr:row>
      <xdr:rowOff>38630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72</xdr:col>
      <xdr:colOff>351894</xdr:colOff>
      <xdr:row>23</xdr:row>
      <xdr:rowOff>125680</xdr:rowOff>
    </xdr:from>
    <xdr:to>
      <xdr:col>87</xdr:col>
      <xdr:colOff>116416</xdr:colOff>
      <xdr:row>37</xdr:row>
      <xdr:rowOff>105836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76</xdr:col>
      <xdr:colOff>359835</xdr:colOff>
      <xdr:row>39</xdr:row>
      <xdr:rowOff>125680</xdr:rowOff>
    </xdr:from>
    <xdr:to>
      <xdr:col>86</xdr:col>
      <xdr:colOff>428626</xdr:colOff>
      <xdr:row>60</xdr:row>
      <xdr:rowOff>89961</xdr:rowOff>
    </xdr:to>
    <xdr:graphicFrame macro="">
      <xdr:nvGraphicFramePr>
        <xdr:cNvPr id="35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78</xdr:col>
      <xdr:colOff>481543</xdr:colOff>
      <xdr:row>81</xdr:row>
      <xdr:rowOff>186533</xdr:rowOff>
    </xdr:from>
    <xdr:to>
      <xdr:col>89</xdr:col>
      <xdr:colOff>244738</xdr:colOff>
      <xdr:row>96</xdr:row>
      <xdr:rowOff>34397</xdr:rowOff>
    </xdr:to>
    <xdr:graphicFrame macro="">
      <xdr:nvGraphicFramePr>
        <xdr:cNvPr id="36" name="Chart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74</xdr:col>
      <xdr:colOff>148168</xdr:colOff>
      <xdr:row>111</xdr:row>
      <xdr:rowOff>148165</xdr:rowOff>
    </xdr:from>
    <xdr:to>
      <xdr:col>82</xdr:col>
      <xdr:colOff>559594</xdr:colOff>
      <xdr:row>128</xdr:row>
      <xdr:rowOff>67468</xdr:rowOff>
    </xdr:to>
    <xdr:graphicFrame macro="">
      <xdr:nvGraphicFramePr>
        <xdr:cNvPr id="38" name="Chart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72</xdr:col>
      <xdr:colOff>134935</xdr:colOff>
      <xdr:row>0</xdr:row>
      <xdr:rowOff>132293</xdr:rowOff>
    </xdr:from>
    <xdr:to>
      <xdr:col>79</xdr:col>
      <xdr:colOff>432858</xdr:colOff>
      <xdr:row>12</xdr:row>
      <xdr:rowOff>197115</xdr:rowOff>
    </xdr:to>
    <xdr:graphicFrame macro="">
      <xdr:nvGraphicFramePr>
        <xdr:cNvPr id="39" name="Chart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/AppData/Local/Microsoft/Windows/Temporary%20Internet%20Files/Content.Outlook/9JYU82XW/voobu_1308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obu1"/>
      <sheetName val="Tabel"/>
    </sheetNames>
    <sheetDataSet>
      <sheetData sheetId="0">
        <row r="40">
          <cell r="N40">
            <v>73.973780000000005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2"/>
  <sheetViews>
    <sheetView topLeftCell="A3" zoomScale="110" zoomScaleNormal="110" workbookViewId="0">
      <selection activeCell="H156" sqref="H156:H161"/>
    </sheetView>
  </sheetViews>
  <sheetFormatPr defaultRowHeight="15" x14ac:dyDescent="0.25"/>
  <cols>
    <col min="1" max="1" width="4.85546875" customWidth="1"/>
    <col min="2" max="2" width="9.5703125" style="9" customWidth="1"/>
    <col min="3" max="3" width="8.5703125" style="9" customWidth="1"/>
    <col min="4" max="4" width="9.5703125" customWidth="1"/>
    <col min="5" max="5" width="8.85546875" customWidth="1"/>
    <col min="6" max="6" width="7.140625" customWidth="1"/>
    <col min="7" max="7" width="6.5703125" customWidth="1"/>
    <col min="8" max="8" width="10" customWidth="1"/>
    <col min="9" max="9" width="10" style="4" customWidth="1"/>
    <col min="10" max="10" width="9.28515625" customWidth="1"/>
    <col min="11" max="11" width="7.140625" customWidth="1"/>
    <col min="12" max="12" width="7" customWidth="1"/>
    <col min="13" max="13" width="7.28515625" customWidth="1"/>
    <col min="14" max="14" width="7" customWidth="1"/>
    <col min="15" max="15" width="5.140625" customWidth="1"/>
    <col min="16" max="16" width="9.7109375" customWidth="1"/>
    <col min="17" max="17" width="6" customWidth="1"/>
    <col min="18" max="19" width="6.5703125" customWidth="1"/>
    <col min="20" max="20" width="7.42578125" customWidth="1"/>
    <col min="21" max="21" width="5" customWidth="1"/>
  </cols>
  <sheetData>
    <row r="1" spans="1:22" ht="78.75" customHeight="1" thickBot="1" x14ac:dyDescent="0.3">
      <c r="A1" s="205" t="s">
        <v>169</v>
      </c>
      <c r="B1" s="206" t="s">
        <v>170</v>
      </c>
      <c r="C1" s="108" t="s">
        <v>171</v>
      </c>
      <c r="D1" s="72" t="s">
        <v>173</v>
      </c>
      <c r="E1" s="73" t="s">
        <v>161</v>
      </c>
      <c r="F1" s="74" t="s">
        <v>162</v>
      </c>
      <c r="G1" s="75" t="s">
        <v>180</v>
      </c>
      <c r="H1" s="73" t="s">
        <v>203</v>
      </c>
      <c r="I1" s="76" t="s">
        <v>135</v>
      </c>
      <c r="J1" s="73" t="s">
        <v>135</v>
      </c>
      <c r="K1" s="73" t="s">
        <v>140</v>
      </c>
      <c r="L1" s="77" t="s">
        <v>166</v>
      </c>
      <c r="M1" s="75" t="s">
        <v>200</v>
      </c>
      <c r="N1" s="73" t="s">
        <v>159</v>
      </c>
      <c r="O1" s="73" t="s">
        <v>163</v>
      </c>
      <c r="P1" s="73" t="s">
        <v>137</v>
      </c>
      <c r="Q1" s="73" t="s">
        <v>191</v>
      </c>
      <c r="R1" s="73" t="s">
        <v>146</v>
      </c>
      <c r="S1" s="73" t="s">
        <v>158</v>
      </c>
      <c r="T1" s="71" t="s">
        <v>157</v>
      </c>
      <c r="U1" s="139" t="s">
        <v>165</v>
      </c>
    </row>
    <row r="2" spans="1:22" ht="81.75" customHeight="1" thickBot="1" x14ac:dyDescent="0.3">
      <c r="A2" s="205" t="s">
        <v>172</v>
      </c>
      <c r="B2" s="207" t="s">
        <v>167</v>
      </c>
      <c r="C2" s="208" t="s">
        <v>168</v>
      </c>
      <c r="D2" s="209" t="s">
        <v>174</v>
      </c>
      <c r="E2" s="210" t="s">
        <v>175</v>
      </c>
      <c r="F2" s="211" t="s">
        <v>176</v>
      </c>
      <c r="G2" s="118" t="s">
        <v>181</v>
      </c>
      <c r="H2" s="118" t="s">
        <v>182</v>
      </c>
      <c r="I2" s="212" t="s">
        <v>183</v>
      </c>
      <c r="J2" s="212" t="s">
        <v>183</v>
      </c>
      <c r="K2" s="118" t="s">
        <v>186</v>
      </c>
      <c r="L2" s="118" t="s">
        <v>187</v>
      </c>
      <c r="M2" s="213" t="s">
        <v>188</v>
      </c>
      <c r="N2" s="118" t="s">
        <v>189</v>
      </c>
      <c r="O2" s="118" t="s">
        <v>190</v>
      </c>
      <c r="P2" s="212" t="s">
        <v>183</v>
      </c>
      <c r="Q2" s="118" t="s">
        <v>194</v>
      </c>
      <c r="R2" s="118" t="s">
        <v>195</v>
      </c>
      <c r="S2" s="118" t="s">
        <v>196</v>
      </c>
      <c r="T2" s="214" t="s">
        <v>197</v>
      </c>
      <c r="U2" s="215" t="s">
        <v>198</v>
      </c>
    </row>
    <row r="3" spans="1:22" ht="17.25" customHeight="1" thickBot="1" x14ac:dyDescent="0.3">
      <c r="A3" s="80" t="s">
        <v>138</v>
      </c>
      <c r="B3" s="81"/>
      <c r="C3" s="81"/>
      <c r="D3" s="82" t="s">
        <v>151</v>
      </c>
      <c r="E3" s="83" t="s">
        <v>185</v>
      </c>
      <c r="F3" s="84"/>
      <c r="G3" s="84"/>
      <c r="H3" s="85"/>
      <c r="I3" s="86"/>
      <c r="J3" s="116" t="s">
        <v>184</v>
      </c>
      <c r="K3" s="117"/>
      <c r="L3" s="88"/>
      <c r="M3" s="87"/>
      <c r="N3" s="88"/>
      <c r="O3" s="87" t="s">
        <v>142</v>
      </c>
      <c r="P3" s="115"/>
      <c r="Q3" s="89"/>
      <c r="R3" s="89"/>
      <c r="S3" s="89"/>
      <c r="T3" s="88"/>
      <c r="U3" s="90"/>
    </row>
    <row r="4" spans="1:22" ht="18" customHeight="1" x14ac:dyDescent="0.25">
      <c r="A4" s="59" t="s">
        <v>3</v>
      </c>
      <c r="B4" s="41">
        <v>6544783.3868000004</v>
      </c>
      <c r="C4" s="41">
        <v>583723.23829999997</v>
      </c>
      <c r="D4" s="42" t="s">
        <v>1</v>
      </c>
      <c r="E4" s="43">
        <v>-10</v>
      </c>
      <c r="F4" s="43" t="s">
        <v>2</v>
      </c>
      <c r="G4" s="44">
        <v>74.105639999999994</v>
      </c>
      <c r="H4" s="78">
        <v>1.98</v>
      </c>
      <c r="I4" s="79">
        <v>0.70050999999999419</v>
      </c>
      <c r="J4" s="43"/>
      <c r="K4" s="79">
        <v>73.463890000000006</v>
      </c>
      <c r="L4" s="47">
        <f>K4-G4</f>
        <v>-0.64174999999998761</v>
      </c>
      <c r="M4" s="44">
        <v>76.025999999999996</v>
      </c>
      <c r="N4" s="47">
        <v>76.02646</v>
      </c>
      <c r="O4" s="46">
        <v>2.25</v>
      </c>
      <c r="P4" s="79">
        <v>2.2525899999999979</v>
      </c>
      <c r="Q4" s="54">
        <f>H4+I4+J4+P4</f>
        <v>4.9330999999999925</v>
      </c>
      <c r="R4" s="45">
        <v>73.367339999999999</v>
      </c>
      <c r="S4" s="45">
        <f>R4-K4</f>
        <v>-9.6550000000007685E-2</v>
      </c>
      <c r="T4" s="70">
        <f>R4+Q4</f>
        <v>78.300439999999995</v>
      </c>
      <c r="U4" s="105">
        <v>30</v>
      </c>
    </row>
    <row r="5" spans="1:22" ht="18" customHeight="1" thickBot="1" x14ac:dyDescent="0.3">
      <c r="A5" s="57"/>
      <c r="B5" s="31"/>
      <c r="C5" s="31"/>
      <c r="D5" s="32"/>
      <c r="E5" s="33"/>
      <c r="F5" s="111" t="s">
        <v>177</v>
      </c>
      <c r="G5" s="34"/>
      <c r="H5" s="61">
        <v>42201</v>
      </c>
      <c r="I5" s="61">
        <v>42228</v>
      </c>
      <c r="J5" s="33"/>
      <c r="K5" s="37"/>
      <c r="L5" s="33"/>
      <c r="M5" s="34"/>
      <c r="N5" s="37"/>
      <c r="O5" s="36"/>
      <c r="P5" s="61">
        <v>42284</v>
      </c>
      <c r="Q5" s="52"/>
      <c r="R5" s="35"/>
      <c r="S5" s="35"/>
      <c r="T5" s="68"/>
      <c r="U5" s="106"/>
    </row>
    <row r="6" spans="1:22" x14ac:dyDescent="0.25">
      <c r="A6" s="56" t="s">
        <v>0</v>
      </c>
      <c r="B6" s="12">
        <v>6544773.5869000005</v>
      </c>
      <c r="C6" s="12">
        <v>583721.24809999997</v>
      </c>
      <c r="D6" s="13" t="s">
        <v>1</v>
      </c>
      <c r="E6" s="14">
        <v>0</v>
      </c>
      <c r="F6" s="14" t="s">
        <v>2</v>
      </c>
      <c r="G6" s="15">
        <v>74.12060000000001</v>
      </c>
      <c r="H6" s="49">
        <v>1.9750000000000001</v>
      </c>
      <c r="I6" s="50">
        <v>1.154200000000003</v>
      </c>
      <c r="J6" s="14"/>
      <c r="K6" s="50">
        <v>73.351240000000004</v>
      </c>
      <c r="L6" s="18">
        <f>K6-G6</f>
        <v>-0.76936000000000604</v>
      </c>
      <c r="M6" s="15">
        <v>76.426000000000002</v>
      </c>
      <c r="N6" s="18">
        <v>76.450429999999997</v>
      </c>
      <c r="O6" s="16">
        <v>1.85</v>
      </c>
      <c r="P6" s="50">
        <v>1.9023699999999906</v>
      </c>
      <c r="Q6" s="51">
        <f>H6+I6+J6+P6</f>
        <v>5.0315699999999932</v>
      </c>
      <c r="R6" s="17">
        <v>73.275300000000016</v>
      </c>
      <c r="S6" s="17">
        <f>R6-K6</f>
        <v>-7.5939999999988572E-2</v>
      </c>
      <c r="T6" s="67">
        <f>R6+Q6</f>
        <v>78.306870000000004</v>
      </c>
      <c r="U6" s="91">
        <v>29</v>
      </c>
    </row>
    <row r="7" spans="1:22" ht="15.75" thickBot="1" x14ac:dyDescent="0.3">
      <c r="A7" s="58"/>
      <c r="B7" s="19"/>
      <c r="C7" s="19"/>
      <c r="D7" s="20"/>
      <c r="E7" s="21"/>
      <c r="F7" s="112" t="s">
        <v>177</v>
      </c>
      <c r="G7" s="22"/>
      <c r="H7" s="62">
        <v>42201</v>
      </c>
      <c r="I7" s="62">
        <v>42228</v>
      </c>
      <c r="J7" s="21"/>
      <c r="K7" s="24"/>
      <c r="L7" s="21"/>
      <c r="M7" s="22"/>
      <c r="N7" s="24"/>
      <c r="O7" s="23"/>
      <c r="P7" s="62">
        <v>42284</v>
      </c>
      <c r="Q7" s="53"/>
      <c r="R7" s="39"/>
      <c r="S7" s="39"/>
      <c r="T7" s="69"/>
      <c r="U7" s="92"/>
    </row>
    <row r="8" spans="1:22" x14ac:dyDescent="0.25">
      <c r="A8" s="59" t="s">
        <v>4</v>
      </c>
      <c r="B8" s="41">
        <v>6544763.7868999997</v>
      </c>
      <c r="C8" s="41">
        <v>583719.25780000002</v>
      </c>
      <c r="D8" s="42" t="s">
        <v>1</v>
      </c>
      <c r="E8" s="43">
        <v>10</v>
      </c>
      <c r="F8" s="43" t="s">
        <v>2</v>
      </c>
      <c r="G8" s="44">
        <v>74.060950000000005</v>
      </c>
      <c r="H8" s="43">
        <v>1.98</v>
      </c>
      <c r="I8" s="47">
        <v>0.84548999999999808</v>
      </c>
      <c r="J8" s="43"/>
      <c r="K8" s="47">
        <v>73.33878</v>
      </c>
      <c r="L8" s="47">
        <f>K8-G8</f>
        <v>-0.72217000000000553</v>
      </c>
      <c r="M8" s="44">
        <v>76.025999999999996</v>
      </c>
      <c r="N8" s="47">
        <v>76.052909999999997</v>
      </c>
      <c r="O8" s="46">
        <v>2.25</v>
      </c>
      <c r="P8" s="47">
        <v>2.1925200000000018</v>
      </c>
      <c r="Q8" s="54">
        <f>H8+I8+J8+P8</f>
        <v>5.0180100000000003</v>
      </c>
      <c r="R8" s="45">
        <v>73.255809999999997</v>
      </c>
      <c r="S8" s="45">
        <f>R8-K8</f>
        <v>-8.2970000000003097E-2</v>
      </c>
      <c r="T8" s="70">
        <f t="shared" ref="T8:T23" si="0">R8+Q8</f>
        <v>78.273820000000001</v>
      </c>
      <c r="U8" s="105">
        <v>28</v>
      </c>
    </row>
    <row r="9" spans="1:22" ht="15.75" thickBot="1" x14ac:dyDescent="0.3">
      <c r="A9" s="57"/>
      <c r="B9" s="31"/>
      <c r="C9" s="31"/>
      <c r="D9" s="32"/>
      <c r="E9" s="33"/>
      <c r="F9" s="111" t="s">
        <v>177</v>
      </c>
      <c r="G9" s="34"/>
      <c r="H9" s="61">
        <v>42201</v>
      </c>
      <c r="I9" s="61">
        <v>42228</v>
      </c>
      <c r="J9" s="33"/>
      <c r="K9" s="37"/>
      <c r="L9" s="33"/>
      <c r="M9" s="34"/>
      <c r="N9" s="37"/>
      <c r="O9" s="36"/>
      <c r="P9" s="61">
        <v>42284</v>
      </c>
      <c r="Q9" s="52"/>
      <c r="R9" s="35"/>
      <c r="S9" s="35"/>
      <c r="T9" s="68"/>
      <c r="U9" s="106"/>
    </row>
    <row r="10" spans="1:22" s="7" customFormat="1" ht="15.75" thickBot="1" x14ac:dyDescent="0.3">
      <c r="A10" s="93" t="s">
        <v>139</v>
      </c>
      <c r="B10" s="94"/>
      <c r="C10" s="94"/>
      <c r="D10" s="82" t="s">
        <v>152</v>
      </c>
      <c r="E10" s="83" t="s">
        <v>185</v>
      </c>
      <c r="F10" s="95"/>
      <c r="G10" s="96"/>
      <c r="H10" s="97"/>
      <c r="I10" s="98"/>
      <c r="J10" s="116" t="s">
        <v>184</v>
      </c>
      <c r="K10" s="98"/>
      <c r="L10" s="95"/>
      <c r="M10" s="87"/>
      <c r="N10" s="98"/>
      <c r="O10" s="87" t="s">
        <v>141</v>
      </c>
      <c r="P10" s="95"/>
      <c r="Q10" s="99"/>
      <c r="R10" s="100"/>
      <c r="S10" s="100"/>
      <c r="T10" s="87"/>
      <c r="U10" s="90"/>
    </row>
    <row r="11" spans="1:22" x14ac:dyDescent="0.25">
      <c r="A11" s="59" t="s">
        <v>5</v>
      </c>
      <c r="B11" s="41">
        <v>6544767.3821999999</v>
      </c>
      <c r="C11" s="41">
        <v>583701.59869999997</v>
      </c>
      <c r="D11" s="42" t="s">
        <v>6</v>
      </c>
      <c r="E11" s="43">
        <v>10</v>
      </c>
      <c r="F11" s="43" t="s">
        <v>2</v>
      </c>
      <c r="G11" s="44">
        <v>74.51558</v>
      </c>
      <c r="H11" s="47">
        <v>1.8</v>
      </c>
      <c r="I11" s="47"/>
      <c r="J11" s="43"/>
      <c r="K11" s="47">
        <v>74.39285000000001</v>
      </c>
      <c r="L11" s="47">
        <f>K11-G11</f>
        <v>-0.12272999999999001</v>
      </c>
      <c r="M11" s="44">
        <v>76.084900000000005</v>
      </c>
      <c r="N11" s="47">
        <v>76.058689999999999</v>
      </c>
      <c r="O11" s="48">
        <v>2.15</v>
      </c>
      <c r="P11" s="47">
        <v>2.1430499999999881</v>
      </c>
      <c r="Q11" s="54">
        <f>H11+I11+J11+P11</f>
        <v>3.943049999999988</v>
      </c>
      <c r="R11" s="45">
        <v>74.267320000000012</v>
      </c>
      <c r="S11" s="45">
        <f>R11-K11</f>
        <v>-0.1255299999999977</v>
      </c>
      <c r="T11" s="70">
        <f t="shared" si="0"/>
        <v>78.210369999999998</v>
      </c>
      <c r="U11" s="105">
        <v>18</v>
      </c>
      <c r="V11" s="6"/>
    </row>
    <row r="12" spans="1:22" ht="15.75" thickBot="1" x14ac:dyDescent="0.3">
      <c r="A12" s="57"/>
      <c r="B12" s="114" t="s">
        <v>179</v>
      </c>
      <c r="C12" s="31"/>
      <c r="D12" s="32"/>
      <c r="E12" s="33"/>
      <c r="F12" s="33" t="s">
        <v>147</v>
      </c>
      <c r="G12" s="34"/>
      <c r="H12" s="61">
        <v>42228</v>
      </c>
      <c r="I12" s="37"/>
      <c r="J12" s="33"/>
      <c r="K12" s="37"/>
      <c r="L12" s="33"/>
      <c r="M12" s="34"/>
      <c r="N12" s="37"/>
      <c r="O12" s="38"/>
      <c r="P12" s="61">
        <v>42284</v>
      </c>
      <c r="Q12" s="52"/>
      <c r="R12" s="35"/>
      <c r="S12" s="35"/>
      <c r="T12" s="68"/>
      <c r="U12" s="106"/>
      <c r="V12" s="6"/>
    </row>
    <row r="13" spans="1:22" x14ac:dyDescent="0.25">
      <c r="A13" s="56" t="s">
        <v>7</v>
      </c>
      <c r="B13" s="12">
        <v>6544786.9737</v>
      </c>
      <c r="C13" s="12">
        <v>583705.62120000005</v>
      </c>
      <c r="D13" s="13" t="s">
        <v>6</v>
      </c>
      <c r="E13" s="14">
        <v>-10</v>
      </c>
      <c r="F13" s="14" t="s">
        <v>2</v>
      </c>
      <c r="G13" s="15">
        <v>74.511310000000009</v>
      </c>
      <c r="H13" s="18">
        <v>1.8</v>
      </c>
      <c r="I13" s="18"/>
      <c r="J13" s="14"/>
      <c r="K13" s="18">
        <v>74.409500000000008</v>
      </c>
      <c r="L13" s="18">
        <f>K13-G13</f>
        <v>-0.1018100000000004</v>
      </c>
      <c r="M13" s="15">
        <v>76.084900000000005</v>
      </c>
      <c r="N13" s="18">
        <v>76.045789999999997</v>
      </c>
      <c r="O13" s="30">
        <v>2.15</v>
      </c>
      <c r="P13" s="18">
        <v>2.1496300000000019</v>
      </c>
      <c r="Q13" s="51">
        <f>H13+I13+J13+P13</f>
        <v>3.9496300000000018</v>
      </c>
      <c r="R13" s="17">
        <v>74.29468</v>
      </c>
      <c r="S13" s="17">
        <f>R13-K13</f>
        <v>-0.1148200000000088</v>
      </c>
      <c r="T13" s="67">
        <f t="shared" si="0"/>
        <v>78.244309999999999</v>
      </c>
      <c r="U13" s="91">
        <v>19</v>
      </c>
      <c r="V13" s="6"/>
    </row>
    <row r="14" spans="1:22" ht="15.75" thickBot="1" x14ac:dyDescent="0.3">
      <c r="A14" s="58"/>
      <c r="B14" s="114" t="s">
        <v>179</v>
      </c>
      <c r="C14" s="19"/>
      <c r="D14" s="20"/>
      <c r="E14" s="21"/>
      <c r="F14" s="21" t="s">
        <v>147</v>
      </c>
      <c r="G14" s="22"/>
      <c r="H14" s="62">
        <v>42228</v>
      </c>
      <c r="I14" s="24"/>
      <c r="J14" s="21"/>
      <c r="K14" s="24"/>
      <c r="L14" s="21"/>
      <c r="M14" s="22"/>
      <c r="N14" s="24"/>
      <c r="O14" s="40"/>
      <c r="P14" s="62">
        <v>42284</v>
      </c>
      <c r="Q14" s="53"/>
      <c r="R14" s="39"/>
      <c r="S14" s="39"/>
      <c r="T14" s="69"/>
      <c r="U14" s="92"/>
      <c r="V14" s="6"/>
    </row>
    <row r="15" spans="1:22" x14ac:dyDescent="0.25">
      <c r="A15" s="59" t="s">
        <v>8</v>
      </c>
      <c r="B15" s="41">
        <v>6544789.4234999996</v>
      </c>
      <c r="C15" s="41">
        <v>583693.90960000001</v>
      </c>
      <c r="D15" s="42" t="s">
        <v>9</v>
      </c>
      <c r="E15" s="43">
        <v>-10</v>
      </c>
      <c r="F15" s="43" t="s">
        <v>2</v>
      </c>
      <c r="G15" s="44">
        <v>74.40834000000001</v>
      </c>
      <c r="H15" s="47">
        <v>1.8</v>
      </c>
      <c r="I15" s="47"/>
      <c r="J15" s="43"/>
      <c r="K15" s="47">
        <v>74.283460000000005</v>
      </c>
      <c r="L15" s="47">
        <f>K15-G15</f>
        <v>-0.12488000000000454</v>
      </c>
      <c r="M15" s="44">
        <v>76.084900000000005</v>
      </c>
      <c r="N15" s="47">
        <v>76.093279999999993</v>
      </c>
      <c r="O15" s="48">
        <v>2.15</v>
      </c>
      <c r="P15" s="47">
        <v>2.2504399999999976</v>
      </c>
      <c r="Q15" s="54">
        <f>H15+I15+J15+P15</f>
        <v>4.0504399999999974</v>
      </c>
      <c r="R15" s="45">
        <v>74.176290000000009</v>
      </c>
      <c r="S15" s="45">
        <f>R15-K15</f>
        <v>-0.10716999999999643</v>
      </c>
      <c r="T15" s="70">
        <f t="shared" si="0"/>
        <v>78.226730000000003</v>
      </c>
      <c r="U15" s="105">
        <v>19</v>
      </c>
      <c r="V15" s="6"/>
    </row>
    <row r="16" spans="1:22" ht="15.75" thickBot="1" x14ac:dyDescent="0.3">
      <c r="A16" s="57"/>
      <c r="B16" s="114" t="s">
        <v>179</v>
      </c>
      <c r="C16" s="31"/>
      <c r="D16" s="32"/>
      <c r="E16" s="33"/>
      <c r="F16" s="33" t="s">
        <v>147</v>
      </c>
      <c r="G16" s="34"/>
      <c r="H16" s="61">
        <v>42228</v>
      </c>
      <c r="I16" s="37"/>
      <c r="J16" s="33"/>
      <c r="K16" s="37"/>
      <c r="L16" s="33"/>
      <c r="M16" s="34"/>
      <c r="N16" s="37"/>
      <c r="O16" s="38"/>
      <c r="P16" s="61">
        <v>42284</v>
      </c>
      <c r="Q16" s="52"/>
      <c r="R16" s="35"/>
      <c r="S16" s="35"/>
      <c r="T16" s="68"/>
      <c r="U16" s="106"/>
    </row>
    <row r="17" spans="1:21" x14ac:dyDescent="0.25">
      <c r="A17" s="56" t="s">
        <v>10</v>
      </c>
      <c r="B17" s="12">
        <v>6544779.6348999999</v>
      </c>
      <c r="C17" s="12">
        <v>583691.86419999995</v>
      </c>
      <c r="D17" s="13" t="s">
        <v>9</v>
      </c>
      <c r="E17" s="14">
        <v>0</v>
      </c>
      <c r="F17" s="14" t="s">
        <v>2</v>
      </c>
      <c r="G17" s="17">
        <f>[1]voobu1!N40</f>
        <v>73.973780000000005</v>
      </c>
      <c r="H17" s="14">
        <v>1.9650000000000001</v>
      </c>
      <c r="I17" s="18">
        <v>1.304009999999991</v>
      </c>
      <c r="J17" s="14"/>
      <c r="K17" s="18">
        <v>73.262700000000009</v>
      </c>
      <c r="L17" s="18">
        <f>K17-G17</f>
        <v>-0.71107999999999549</v>
      </c>
      <c r="M17" s="15">
        <v>76.484999999999999</v>
      </c>
      <c r="N17" s="18">
        <v>76.467680000000001</v>
      </c>
      <c r="O17" s="30">
        <v>1.75</v>
      </c>
      <c r="P17" s="18">
        <v>1.8038799999999924</v>
      </c>
      <c r="Q17" s="51">
        <f>H17+I17+J17+P17</f>
        <v>5.0728899999999832</v>
      </c>
      <c r="R17" s="17">
        <v>73.174030000000016</v>
      </c>
      <c r="S17" s="17">
        <f>R17-K17</f>
        <v>-8.8669999999993365E-2</v>
      </c>
      <c r="T17" s="67">
        <f t="shared" si="0"/>
        <v>78.246920000000003</v>
      </c>
      <c r="U17" s="91">
        <v>29</v>
      </c>
    </row>
    <row r="18" spans="1:21" ht="15.75" thickBot="1" x14ac:dyDescent="0.3">
      <c r="A18" s="58"/>
      <c r="B18" s="19"/>
      <c r="C18" s="19"/>
      <c r="D18" s="20"/>
      <c r="E18" s="21"/>
      <c r="F18" s="21"/>
      <c r="G18" s="39"/>
      <c r="H18" s="62">
        <v>42202</v>
      </c>
      <c r="I18" s="62">
        <v>42228</v>
      </c>
      <c r="J18" s="21"/>
      <c r="K18" s="24"/>
      <c r="L18" s="21"/>
      <c r="M18" s="22"/>
      <c r="N18" s="24"/>
      <c r="O18" s="40"/>
      <c r="P18" s="62">
        <v>42284</v>
      </c>
      <c r="Q18" s="53"/>
      <c r="R18" s="39"/>
      <c r="S18" s="39"/>
      <c r="T18" s="69"/>
      <c r="U18" s="92"/>
    </row>
    <row r="19" spans="1:21" x14ac:dyDescent="0.25">
      <c r="A19" s="59" t="s">
        <v>11</v>
      </c>
      <c r="B19" s="41">
        <v>6544769.8468000004</v>
      </c>
      <c r="C19" s="41">
        <v>583689.81680000003</v>
      </c>
      <c r="D19" s="42" t="s">
        <v>9</v>
      </c>
      <c r="E19" s="43">
        <v>10</v>
      </c>
      <c r="F19" s="43" t="s">
        <v>2</v>
      </c>
      <c r="G19" s="44">
        <v>74.593040000000002</v>
      </c>
      <c r="H19" s="47">
        <v>1.8</v>
      </c>
      <c r="I19" s="47"/>
      <c r="J19" s="43"/>
      <c r="K19" s="47">
        <v>74.459210000000013</v>
      </c>
      <c r="L19" s="47">
        <f>K19-G19</f>
        <v>-0.13382999999998901</v>
      </c>
      <c r="M19" s="44">
        <v>76.084900000000005</v>
      </c>
      <c r="N19" s="47">
        <v>76.082989999999995</v>
      </c>
      <c r="O19" s="48">
        <v>2.15</v>
      </c>
      <c r="P19" s="47">
        <v>2.108949999999993</v>
      </c>
      <c r="Q19" s="54">
        <f>H19+I19+J19+P19</f>
        <v>3.9089499999999928</v>
      </c>
      <c r="R19" s="45">
        <v>74.335420000000013</v>
      </c>
      <c r="S19" s="45">
        <f>R19-K19</f>
        <v>-0.12378999999999962</v>
      </c>
      <c r="T19" s="70">
        <f t="shared" si="0"/>
        <v>78.244370000000004</v>
      </c>
      <c r="U19" s="105">
        <v>19</v>
      </c>
    </row>
    <row r="20" spans="1:21" ht="15.75" thickBot="1" x14ac:dyDescent="0.3">
      <c r="A20" s="57"/>
      <c r="B20" s="114" t="s">
        <v>179</v>
      </c>
      <c r="C20" s="31"/>
      <c r="D20" s="32"/>
      <c r="E20" s="33"/>
      <c r="F20" s="33" t="s">
        <v>147</v>
      </c>
      <c r="G20" s="34"/>
      <c r="H20" s="61">
        <v>42228</v>
      </c>
      <c r="I20" s="37"/>
      <c r="J20" s="33"/>
      <c r="K20" s="37"/>
      <c r="L20" s="33"/>
      <c r="M20" s="34"/>
      <c r="N20" s="37"/>
      <c r="O20" s="38"/>
      <c r="P20" s="61">
        <v>42284</v>
      </c>
      <c r="Q20" s="52"/>
      <c r="R20" s="35"/>
      <c r="S20" s="35"/>
      <c r="T20" s="68"/>
      <c r="U20" s="106"/>
    </row>
    <row r="21" spans="1:21" x14ac:dyDescent="0.25">
      <c r="A21" s="56" t="s">
        <v>12</v>
      </c>
      <c r="B21" s="12">
        <v>6544772.3131999997</v>
      </c>
      <c r="C21" s="12">
        <v>583678.02560000005</v>
      </c>
      <c r="D21" s="13" t="s">
        <v>13</v>
      </c>
      <c r="E21" s="14">
        <v>10</v>
      </c>
      <c r="F21" s="14" t="s">
        <v>2</v>
      </c>
      <c r="G21" s="15">
        <v>74.443579999999997</v>
      </c>
      <c r="H21" s="18">
        <v>1.8</v>
      </c>
      <c r="I21" s="18">
        <v>0.30926000000000897</v>
      </c>
      <c r="J21" s="14"/>
      <c r="K21" s="18">
        <v>74.067069999999987</v>
      </c>
      <c r="L21" s="18">
        <f>K21-G21</f>
        <v>-0.37651000000001034</v>
      </c>
      <c r="M21" s="15">
        <v>76.084900000000005</v>
      </c>
      <c r="N21" s="18">
        <v>76.061400000000006</v>
      </c>
      <c r="O21" s="30">
        <v>2.15</v>
      </c>
      <c r="P21" s="18">
        <v>2.1565499999999957</v>
      </c>
      <c r="Q21" s="51">
        <f>H21+I21+J21+P21</f>
        <v>4.2658100000000045</v>
      </c>
      <c r="R21" s="17">
        <v>73.921790000000001</v>
      </c>
      <c r="S21" s="17">
        <f>R21-K21</f>
        <v>-0.14527999999998542</v>
      </c>
      <c r="T21" s="67">
        <f t="shared" si="0"/>
        <v>78.187600000000003</v>
      </c>
      <c r="U21" s="91">
        <v>19</v>
      </c>
    </row>
    <row r="22" spans="1:21" ht="15.75" thickBot="1" x14ac:dyDescent="0.3">
      <c r="A22" s="58"/>
      <c r="B22" s="114" t="s">
        <v>179</v>
      </c>
      <c r="C22" s="19"/>
      <c r="D22" s="20"/>
      <c r="E22" s="21"/>
      <c r="F22" s="21" t="s">
        <v>147</v>
      </c>
      <c r="G22" s="22"/>
      <c r="H22" s="62">
        <v>42228</v>
      </c>
      <c r="I22" s="62">
        <v>42251</v>
      </c>
      <c r="J22" s="21"/>
      <c r="K22" s="24"/>
      <c r="L22" s="21"/>
      <c r="M22" s="22"/>
      <c r="N22" s="24"/>
      <c r="O22" s="40"/>
      <c r="P22" s="62">
        <v>42284</v>
      </c>
      <c r="Q22" s="53"/>
      <c r="R22" s="39"/>
      <c r="S22" s="39"/>
      <c r="T22" s="69"/>
      <c r="U22" s="92"/>
    </row>
    <row r="23" spans="1:21" x14ac:dyDescent="0.25">
      <c r="A23" s="59" t="s">
        <v>14</v>
      </c>
      <c r="B23" s="41">
        <v>6544791.8705000002</v>
      </c>
      <c r="C23" s="41">
        <v>583682.21149999998</v>
      </c>
      <c r="D23" s="42" t="s">
        <v>13</v>
      </c>
      <c r="E23" s="43">
        <v>-10</v>
      </c>
      <c r="F23" s="43" t="s">
        <v>2</v>
      </c>
      <c r="G23" s="44">
        <v>74.459100000000007</v>
      </c>
      <c r="H23" s="47">
        <v>1.8</v>
      </c>
      <c r="I23" s="47">
        <v>0.29619999999999891</v>
      </c>
      <c r="J23" s="43"/>
      <c r="K23" s="47">
        <v>74.075270000000003</v>
      </c>
      <c r="L23" s="47">
        <f>K23-G23</f>
        <v>-0.38383000000000322</v>
      </c>
      <c r="M23" s="44">
        <v>76.084900000000005</v>
      </c>
      <c r="N23" s="47">
        <v>76.123480000000001</v>
      </c>
      <c r="O23" s="48">
        <v>2.15</v>
      </c>
      <c r="P23" s="47">
        <v>2.1481799999999964</v>
      </c>
      <c r="Q23" s="54">
        <f>H23+I23+J23+P23</f>
        <v>4.2443799999999952</v>
      </c>
      <c r="R23" s="45">
        <v>73.948110000000014</v>
      </c>
      <c r="S23" s="45">
        <f>R23-K23</f>
        <v>-0.12715999999998928</v>
      </c>
      <c r="T23" s="70">
        <f t="shared" si="0"/>
        <v>78.192490000000006</v>
      </c>
      <c r="U23" s="105">
        <v>18</v>
      </c>
    </row>
    <row r="24" spans="1:21" ht="15.75" thickBot="1" x14ac:dyDescent="0.3">
      <c r="A24" s="57"/>
      <c r="B24" s="114" t="s">
        <v>179</v>
      </c>
      <c r="C24" s="31"/>
      <c r="D24" s="32"/>
      <c r="E24" s="33"/>
      <c r="F24" s="33" t="s">
        <v>147</v>
      </c>
      <c r="G24" s="34"/>
      <c r="H24" s="61">
        <v>42228</v>
      </c>
      <c r="I24" s="61">
        <v>42251</v>
      </c>
      <c r="J24" s="33"/>
      <c r="K24" s="37"/>
      <c r="L24" s="33"/>
      <c r="M24" s="34"/>
      <c r="N24" s="37"/>
      <c r="O24" s="36"/>
      <c r="P24" s="61">
        <v>42284</v>
      </c>
      <c r="Q24" s="52"/>
      <c r="R24" s="35"/>
      <c r="S24" s="35"/>
      <c r="T24" s="68"/>
      <c r="U24" s="106"/>
    </row>
    <row r="25" spans="1:21" s="7" customFormat="1" ht="15.75" thickBot="1" x14ac:dyDescent="0.3">
      <c r="A25" s="93" t="s">
        <v>139</v>
      </c>
      <c r="B25" s="94"/>
      <c r="C25" s="94"/>
      <c r="D25" s="82" t="s">
        <v>153</v>
      </c>
      <c r="E25" s="116" t="s">
        <v>185</v>
      </c>
      <c r="F25" s="95"/>
      <c r="G25" s="96"/>
      <c r="H25" s="97"/>
      <c r="I25" s="98"/>
      <c r="J25" s="116" t="s">
        <v>184</v>
      </c>
      <c r="K25" s="98"/>
      <c r="L25" s="95"/>
      <c r="M25" s="87"/>
      <c r="N25" s="98"/>
      <c r="O25" s="87" t="s">
        <v>143</v>
      </c>
      <c r="P25" s="95"/>
      <c r="Q25" s="87"/>
      <c r="R25" s="100"/>
      <c r="S25" s="100"/>
      <c r="T25" s="87"/>
      <c r="U25" s="90"/>
    </row>
    <row r="26" spans="1:21" x14ac:dyDescent="0.25">
      <c r="A26" s="59" t="s">
        <v>15</v>
      </c>
      <c r="B26" s="41">
        <v>6544796.8246999998</v>
      </c>
      <c r="C26" s="41">
        <v>583678.16740000003</v>
      </c>
      <c r="D26" s="42" t="s">
        <v>16</v>
      </c>
      <c r="E26" s="43">
        <v>-14</v>
      </c>
      <c r="F26" s="43" t="s">
        <v>17</v>
      </c>
      <c r="G26" s="44">
        <v>74.27564000000001</v>
      </c>
      <c r="H26" s="47">
        <v>1.982600000000005</v>
      </c>
      <c r="I26" s="47">
        <v>2.0021899999999988</v>
      </c>
      <c r="J26" s="43"/>
      <c r="K26" s="47">
        <v>73.20165999999999</v>
      </c>
      <c r="L26" s="47">
        <f t="shared" ref="L26:L52" si="1">K26-G26</f>
        <v>-1.0739800000000201</v>
      </c>
      <c r="M26" s="44">
        <v>75.421000000000006</v>
      </c>
      <c r="N26" s="47"/>
      <c r="O26" s="46">
        <v>1</v>
      </c>
      <c r="P26" s="43"/>
      <c r="Q26" s="54">
        <f>H26+I26+J26+P26</f>
        <v>3.9847900000000038</v>
      </c>
      <c r="R26" s="45">
        <v>73.049880000000002</v>
      </c>
      <c r="S26" s="45">
        <f t="shared" ref="S26:S52" si="2">R26-K26</f>
        <v>-0.15177999999998804</v>
      </c>
      <c r="T26" s="70">
        <f t="shared" ref="T26:T52" si="3">R26+Q26</f>
        <v>77.034670000000006</v>
      </c>
      <c r="U26" s="105">
        <v>22</v>
      </c>
    </row>
    <row r="27" spans="1:21" ht="15.75" thickBot="1" x14ac:dyDescent="0.3">
      <c r="A27" s="57"/>
      <c r="B27" s="31"/>
      <c r="C27" s="31"/>
      <c r="D27" s="32"/>
      <c r="E27" s="33"/>
      <c r="F27" s="111" t="s">
        <v>178</v>
      </c>
      <c r="G27" s="34"/>
      <c r="H27" s="61">
        <v>42216</v>
      </c>
      <c r="I27" s="61">
        <v>42240</v>
      </c>
      <c r="J27" s="33"/>
      <c r="K27" s="37"/>
      <c r="L27" s="33"/>
      <c r="M27" s="34"/>
      <c r="N27" s="37"/>
      <c r="O27" s="36"/>
      <c r="P27" s="33"/>
      <c r="Q27" s="52"/>
      <c r="R27" s="35"/>
      <c r="S27" s="35"/>
      <c r="T27" s="68"/>
      <c r="U27" s="106"/>
    </row>
    <row r="28" spans="1:21" x14ac:dyDescent="0.25">
      <c r="A28" s="56" t="s">
        <v>18</v>
      </c>
      <c r="B28" s="12">
        <v>6544769.4338999996</v>
      </c>
      <c r="C28" s="12">
        <v>583672.35459999996</v>
      </c>
      <c r="D28" s="13" t="s">
        <v>16</v>
      </c>
      <c r="E28" s="14">
        <v>14</v>
      </c>
      <c r="F28" s="14" t="s">
        <v>17</v>
      </c>
      <c r="G28" s="15">
        <v>74.279640000000015</v>
      </c>
      <c r="H28" s="18">
        <v>1.9747699999999924</v>
      </c>
      <c r="I28" s="18">
        <v>2.0060199999999924</v>
      </c>
      <c r="J28" s="14"/>
      <c r="K28" s="18">
        <v>73.120070000000013</v>
      </c>
      <c r="L28" s="18">
        <f t="shared" si="1"/>
        <v>-1.1595700000000022</v>
      </c>
      <c r="M28" s="15">
        <v>75.421000000000006</v>
      </c>
      <c r="N28" s="18"/>
      <c r="O28" s="16">
        <v>1</v>
      </c>
      <c r="P28" s="14"/>
      <c r="Q28" s="51">
        <f>H28+I28+J28+P28</f>
        <v>3.9807899999999847</v>
      </c>
      <c r="R28" s="17">
        <v>72.937520000000021</v>
      </c>
      <c r="S28" s="17">
        <f t="shared" si="2"/>
        <v>-0.182549999999992</v>
      </c>
      <c r="T28" s="67">
        <f t="shared" si="3"/>
        <v>76.918310000000005</v>
      </c>
      <c r="U28" s="91">
        <v>22</v>
      </c>
    </row>
    <row r="29" spans="1:21" ht="15.75" thickBot="1" x14ac:dyDescent="0.3">
      <c r="A29" s="58"/>
      <c r="B29" s="19"/>
      <c r="C29" s="19"/>
      <c r="D29" s="20"/>
      <c r="E29" s="21"/>
      <c r="F29" s="112" t="s">
        <v>178</v>
      </c>
      <c r="G29" s="22"/>
      <c r="H29" s="62">
        <v>42216</v>
      </c>
      <c r="I29" s="62">
        <v>42240</v>
      </c>
      <c r="J29" s="21"/>
      <c r="K29" s="24"/>
      <c r="L29" s="21"/>
      <c r="M29" s="22"/>
      <c r="N29" s="24"/>
      <c r="O29" s="23"/>
      <c r="P29" s="21"/>
      <c r="Q29" s="53"/>
      <c r="R29" s="39"/>
      <c r="S29" s="39"/>
      <c r="T29" s="69"/>
      <c r="U29" s="92"/>
    </row>
    <row r="30" spans="1:21" x14ac:dyDescent="0.25">
      <c r="A30" s="59" t="s">
        <v>19</v>
      </c>
      <c r="B30" s="41">
        <v>6544771.1541999998</v>
      </c>
      <c r="C30" s="41">
        <v>583664.54150000005</v>
      </c>
      <c r="D30" s="42" t="s">
        <v>20</v>
      </c>
      <c r="E30" s="43">
        <v>14</v>
      </c>
      <c r="F30" s="43" t="s">
        <v>17</v>
      </c>
      <c r="G30" s="44">
        <v>74.274360000000016</v>
      </c>
      <c r="H30" s="47">
        <v>1.9905499999999989</v>
      </c>
      <c r="I30" s="47">
        <v>2.0104099999999931</v>
      </c>
      <c r="J30" s="43"/>
      <c r="K30" s="47">
        <v>72.97993000000001</v>
      </c>
      <c r="L30" s="47">
        <f t="shared" si="1"/>
        <v>-1.2944300000000055</v>
      </c>
      <c r="M30" s="44">
        <v>75.421000000000006</v>
      </c>
      <c r="N30" s="47"/>
      <c r="O30" s="46">
        <v>1</v>
      </c>
      <c r="P30" s="43"/>
      <c r="Q30" s="54">
        <f>H30+I30+J30+P30</f>
        <v>4.0009599999999921</v>
      </c>
      <c r="R30" s="45">
        <v>72.847110000000015</v>
      </c>
      <c r="S30" s="45">
        <f t="shared" si="2"/>
        <v>-0.13281999999999528</v>
      </c>
      <c r="T30" s="70">
        <f t="shared" si="3"/>
        <v>76.848070000000007</v>
      </c>
      <c r="U30" s="105">
        <v>23</v>
      </c>
    </row>
    <row r="31" spans="1:21" ht="15.75" thickBot="1" x14ac:dyDescent="0.3">
      <c r="A31" s="57"/>
      <c r="B31" s="31"/>
      <c r="C31" s="31"/>
      <c r="D31" s="32"/>
      <c r="E31" s="33"/>
      <c r="F31" s="33"/>
      <c r="G31" s="34"/>
      <c r="H31" s="61">
        <v>42216</v>
      </c>
      <c r="I31" s="61">
        <v>42240</v>
      </c>
      <c r="J31" s="33"/>
      <c r="K31" s="37"/>
      <c r="L31" s="33"/>
      <c r="M31" s="34"/>
      <c r="N31" s="37"/>
      <c r="O31" s="36"/>
      <c r="P31" s="33"/>
      <c r="Q31" s="52"/>
      <c r="R31" s="35"/>
      <c r="S31" s="35"/>
      <c r="T31" s="68"/>
      <c r="U31" s="106"/>
    </row>
    <row r="32" spans="1:21" x14ac:dyDescent="0.25">
      <c r="A32" s="56" t="s">
        <v>21</v>
      </c>
      <c r="B32" s="12">
        <v>6544778.0018999996</v>
      </c>
      <c r="C32" s="12">
        <v>583665.99470000004</v>
      </c>
      <c r="D32" s="13" t="s">
        <v>20</v>
      </c>
      <c r="E32" s="14">
        <v>7</v>
      </c>
      <c r="F32" s="14" t="s">
        <v>2</v>
      </c>
      <c r="G32" s="15">
        <v>74.236980000000003</v>
      </c>
      <c r="H32" s="18">
        <v>1.9727500000000049</v>
      </c>
      <c r="I32" s="18">
        <v>1.1554500000000019</v>
      </c>
      <c r="J32" s="18">
        <v>0.39592000000000382</v>
      </c>
      <c r="K32" s="18">
        <v>72.809429999999992</v>
      </c>
      <c r="L32" s="18">
        <f t="shared" si="1"/>
        <v>-1.4275500000000108</v>
      </c>
      <c r="M32" s="15">
        <v>76.236000000000004</v>
      </c>
      <c r="N32" s="18">
        <v>76.225120000000004</v>
      </c>
      <c r="O32" s="16">
        <v>1.53</v>
      </c>
      <c r="P32" s="18">
        <v>1.5528699999999986</v>
      </c>
      <c r="Q32" s="51">
        <f>H32+I32+J32+P32</f>
        <v>5.0769900000000092</v>
      </c>
      <c r="R32" s="17">
        <v>72.706129999999987</v>
      </c>
      <c r="S32" s="17">
        <f t="shared" si="2"/>
        <v>-0.10330000000000439</v>
      </c>
      <c r="T32" s="67">
        <f t="shared" si="3"/>
        <v>77.783119999999997</v>
      </c>
      <c r="U32" s="91">
        <v>24</v>
      </c>
    </row>
    <row r="33" spans="1:21" ht="15.75" thickBot="1" x14ac:dyDescent="0.3">
      <c r="A33" s="58"/>
      <c r="B33" s="19"/>
      <c r="C33" s="19"/>
      <c r="D33" s="20"/>
      <c r="E33" s="21"/>
      <c r="F33" s="21"/>
      <c r="G33" s="22"/>
      <c r="H33" s="62">
        <v>42216</v>
      </c>
      <c r="I33" s="62">
        <v>42233</v>
      </c>
      <c r="J33" s="62">
        <v>42251</v>
      </c>
      <c r="K33" s="24"/>
      <c r="L33" s="21"/>
      <c r="M33" s="22"/>
      <c r="N33" s="24"/>
      <c r="O33" s="23"/>
      <c r="P33" s="62">
        <v>42282</v>
      </c>
      <c r="Q33" s="101"/>
      <c r="R33" s="39"/>
      <c r="S33" s="39"/>
      <c r="T33" s="102"/>
      <c r="U33" s="92"/>
    </row>
    <row r="34" spans="1:21" x14ac:dyDescent="0.25">
      <c r="A34" s="59" t="s">
        <v>22</v>
      </c>
      <c r="B34" s="41">
        <v>6544784.8103</v>
      </c>
      <c r="C34" s="41">
        <v>583667.43960000004</v>
      </c>
      <c r="D34" s="42" t="s">
        <v>20</v>
      </c>
      <c r="E34" s="43">
        <v>0</v>
      </c>
      <c r="F34" s="43" t="s">
        <v>2</v>
      </c>
      <c r="G34" s="44">
        <v>74.272190000000009</v>
      </c>
      <c r="H34" s="47">
        <v>1.9802899999999966</v>
      </c>
      <c r="I34" s="47">
        <v>1.4099900000000076</v>
      </c>
      <c r="J34" s="47">
        <v>0.43390000000000839</v>
      </c>
      <c r="K34" s="47">
        <v>72.839939999999984</v>
      </c>
      <c r="L34" s="47">
        <f t="shared" si="1"/>
        <v>-1.4322500000000247</v>
      </c>
      <c r="M34" s="44">
        <v>76.516000000000005</v>
      </c>
      <c r="N34" s="47">
        <v>76.470100000000002</v>
      </c>
      <c r="O34" s="46">
        <v>1.25</v>
      </c>
      <c r="P34" s="47">
        <v>1.2024499999999989</v>
      </c>
      <c r="Q34" s="54">
        <f>H34+I34+J34+P34</f>
        <v>5.0266300000000115</v>
      </c>
      <c r="R34" s="45">
        <v>72.753769999999989</v>
      </c>
      <c r="S34" s="45">
        <f t="shared" si="2"/>
        <v>-8.6169999999995639E-2</v>
      </c>
      <c r="T34" s="70">
        <f t="shared" si="3"/>
        <v>77.7804</v>
      </c>
      <c r="U34" s="105">
        <v>24</v>
      </c>
    </row>
    <row r="35" spans="1:21" ht="15.75" thickBot="1" x14ac:dyDescent="0.3">
      <c r="A35" s="57"/>
      <c r="B35" s="31"/>
      <c r="C35" s="31"/>
      <c r="D35" s="32"/>
      <c r="E35" s="33"/>
      <c r="F35" s="33"/>
      <c r="G35" s="34"/>
      <c r="H35" s="61">
        <v>42216</v>
      </c>
      <c r="I35" s="61">
        <v>42233</v>
      </c>
      <c r="J35" s="61">
        <v>42251</v>
      </c>
      <c r="K35" s="37"/>
      <c r="L35" s="33"/>
      <c r="M35" s="34"/>
      <c r="N35" s="37"/>
      <c r="O35" s="36"/>
      <c r="P35" s="61">
        <v>42282</v>
      </c>
      <c r="Q35" s="52"/>
      <c r="R35" s="35"/>
      <c r="S35" s="35"/>
      <c r="T35" s="68"/>
      <c r="U35" s="106"/>
    </row>
    <row r="36" spans="1:21" x14ac:dyDescent="0.25">
      <c r="A36" s="56" t="s">
        <v>23</v>
      </c>
      <c r="B36" s="12">
        <v>6544791.6973000001</v>
      </c>
      <c r="C36" s="12">
        <v>583668.90110000002</v>
      </c>
      <c r="D36" s="13" t="s">
        <v>20</v>
      </c>
      <c r="E36" s="14">
        <v>-7</v>
      </c>
      <c r="F36" s="14" t="s">
        <v>2</v>
      </c>
      <c r="G36" s="15">
        <v>74.209360000000004</v>
      </c>
      <c r="H36" s="18">
        <v>1.982040000000012</v>
      </c>
      <c r="I36" s="18">
        <v>1.152079999999998</v>
      </c>
      <c r="J36" s="14">
        <v>0.43012000000000228</v>
      </c>
      <c r="K36" s="18">
        <v>72.842979999999983</v>
      </c>
      <c r="L36" s="18">
        <f t="shared" si="1"/>
        <v>-1.3663800000000208</v>
      </c>
      <c r="M36" s="15">
        <v>76.236000000000004</v>
      </c>
      <c r="N36" s="18">
        <v>76.240710000000007</v>
      </c>
      <c r="O36" s="16">
        <v>1.53</v>
      </c>
      <c r="P36" s="18">
        <v>1.4492199999999968</v>
      </c>
      <c r="Q36" s="51">
        <f>H36+I36+J36+P36</f>
        <v>5.0134600000000091</v>
      </c>
      <c r="R36" s="17">
        <v>72.724529999999987</v>
      </c>
      <c r="S36" s="17">
        <f t="shared" si="2"/>
        <v>-0.11844999999999573</v>
      </c>
      <c r="T36" s="67">
        <f t="shared" si="3"/>
        <v>77.737989999999996</v>
      </c>
      <c r="U36" s="91">
        <v>24</v>
      </c>
    </row>
    <row r="37" spans="1:21" ht="15.75" thickBot="1" x14ac:dyDescent="0.3">
      <c r="A37" s="58"/>
      <c r="B37" s="19"/>
      <c r="C37" s="19"/>
      <c r="D37" s="20"/>
      <c r="E37" s="21"/>
      <c r="F37" s="21"/>
      <c r="G37" s="22"/>
      <c r="H37" s="62">
        <v>42216</v>
      </c>
      <c r="I37" s="62">
        <v>42233</v>
      </c>
      <c r="J37" s="62">
        <v>42251</v>
      </c>
      <c r="K37" s="24"/>
      <c r="L37" s="21"/>
      <c r="M37" s="22"/>
      <c r="N37" s="24"/>
      <c r="O37" s="23"/>
      <c r="P37" s="62">
        <v>42282</v>
      </c>
      <c r="Q37" s="53"/>
      <c r="R37" s="39"/>
      <c r="S37" s="39"/>
      <c r="T37" s="69"/>
      <c r="U37" s="92"/>
    </row>
    <row r="38" spans="1:21" x14ac:dyDescent="0.25">
      <c r="A38" s="59" t="s">
        <v>24</v>
      </c>
      <c r="B38" s="41">
        <v>6544798.5449999999</v>
      </c>
      <c r="C38" s="41">
        <v>583670.35430000001</v>
      </c>
      <c r="D38" s="42" t="s">
        <v>20</v>
      </c>
      <c r="E38" s="43">
        <v>-14</v>
      </c>
      <c r="F38" s="43" t="s">
        <v>17</v>
      </c>
      <c r="G38" s="44">
        <v>74.20329000000001</v>
      </c>
      <c r="H38" s="47">
        <v>1.967489999999998</v>
      </c>
      <c r="I38" s="47">
        <v>2.0033999999999992</v>
      </c>
      <c r="J38" s="43"/>
      <c r="K38" s="47">
        <v>73.045519999999996</v>
      </c>
      <c r="L38" s="47">
        <f t="shared" si="1"/>
        <v>-1.1577700000000135</v>
      </c>
      <c r="M38" s="44">
        <v>75.421000000000006</v>
      </c>
      <c r="N38" s="47"/>
      <c r="O38" s="46">
        <v>1</v>
      </c>
      <c r="P38" s="43"/>
      <c r="Q38" s="54">
        <f>H38+I38+J38+P38</f>
        <v>3.9708899999999971</v>
      </c>
      <c r="R38" s="45">
        <v>72.887150000000005</v>
      </c>
      <c r="S38" s="45">
        <f t="shared" si="2"/>
        <v>-0.1583699999999908</v>
      </c>
      <c r="T38" s="70">
        <f t="shared" si="3"/>
        <v>76.858040000000003</v>
      </c>
      <c r="U38" s="105">
        <v>23</v>
      </c>
    </row>
    <row r="39" spans="1:21" ht="15.75" thickBot="1" x14ac:dyDescent="0.3">
      <c r="A39" s="57"/>
      <c r="B39" s="31"/>
      <c r="C39" s="31"/>
      <c r="D39" s="32"/>
      <c r="E39" s="33"/>
      <c r="F39" s="33"/>
      <c r="G39" s="34"/>
      <c r="H39" s="61">
        <v>42216</v>
      </c>
      <c r="I39" s="61">
        <v>42240</v>
      </c>
      <c r="J39" s="33"/>
      <c r="K39" s="37"/>
      <c r="L39" s="33"/>
      <c r="M39" s="34"/>
      <c r="N39" s="37"/>
      <c r="O39" s="36"/>
      <c r="P39" s="33"/>
      <c r="Q39" s="52"/>
      <c r="R39" s="35"/>
      <c r="S39" s="35"/>
      <c r="T39" s="68"/>
      <c r="U39" s="106"/>
    </row>
    <row r="40" spans="1:21" x14ac:dyDescent="0.25">
      <c r="A40" s="56" t="s">
        <v>25</v>
      </c>
      <c r="B40" s="12">
        <v>6544800.6612</v>
      </c>
      <c r="C40" s="12">
        <v>583660.74280000001</v>
      </c>
      <c r="D40" s="13" t="s">
        <v>26</v>
      </c>
      <c r="E40" s="14">
        <v>-14</v>
      </c>
      <c r="F40" s="14" t="s">
        <v>17</v>
      </c>
      <c r="G40" s="15">
        <v>74.022660000000002</v>
      </c>
      <c r="H40" s="18">
        <v>1.9647500000000093</v>
      </c>
      <c r="I40" s="18">
        <v>2.0088200000000001</v>
      </c>
      <c r="J40" s="14"/>
      <c r="K40" s="18">
        <v>72.678819999999988</v>
      </c>
      <c r="L40" s="18">
        <f t="shared" si="1"/>
        <v>-1.3438400000000144</v>
      </c>
      <c r="M40" s="15">
        <v>75.421000000000006</v>
      </c>
      <c r="N40" s="18"/>
      <c r="O40" s="16">
        <v>1</v>
      </c>
      <c r="P40" s="14"/>
      <c r="Q40" s="51">
        <f>H40+I40+J40+P40</f>
        <v>3.9735700000000094</v>
      </c>
      <c r="R40" s="17">
        <v>72.550239999999988</v>
      </c>
      <c r="S40" s="17">
        <f t="shared" si="2"/>
        <v>-0.12857999999999947</v>
      </c>
      <c r="T40" s="67">
        <f t="shared" si="3"/>
        <v>76.523809999999997</v>
      </c>
      <c r="U40" s="91">
        <v>22</v>
      </c>
    </row>
    <row r="41" spans="1:21" ht="15.75" thickBot="1" x14ac:dyDescent="0.3">
      <c r="A41" s="58"/>
      <c r="B41" s="19"/>
      <c r="C41" s="19"/>
      <c r="D41" s="20"/>
      <c r="E41" s="21"/>
      <c r="F41" s="21"/>
      <c r="G41" s="22"/>
      <c r="H41" s="62">
        <v>42216</v>
      </c>
      <c r="I41" s="62">
        <v>42233</v>
      </c>
      <c r="J41" s="21"/>
      <c r="K41" s="24"/>
      <c r="L41" s="21"/>
      <c r="M41" s="22"/>
      <c r="N41" s="24"/>
      <c r="O41" s="23"/>
      <c r="P41" s="21"/>
      <c r="Q41" s="53"/>
      <c r="R41" s="39"/>
      <c r="S41" s="39"/>
      <c r="T41" s="69"/>
      <c r="U41" s="92"/>
    </row>
    <row r="42" spans="1:21" x14ac:dyDescent="0.25">
      <c r="A42" s="59" t="s">
        <v>27</v>
      </c>
      <c r="B42" s="41">
        <v>6544793.8339999998</v>
      </c>
      <c r="C42" s="41">
        <v>583659.19660000002</v>
      </c>
      <c r="D42" s="42" t="s">
        <v>26</v>
      </c>
      <c r="E42" s="43">
        <v>-7</v>
      </c>
      <c r="F42" s="43" t="s">
        <v>2</v>
      </c>
      <c r="G42" s="44">
        <v>74.243070000000003</v>
      </c>
      <c r="H42" s="47">
        <v>1.9579300000000046</v>
      </c>
      <c r="I42" s="47">
        <v>1.2023599999999988</v>
      </c>
      <c r="J42" s="47">
        <v>0.45926000000000045</v>
      </c>
      <c r="K42" s="47">
        <v>72.787660000000002</v>
      </c>
      <c r="L42" s="47">
        <f t="shared" si="1"/>
        <v>-1.4554100000000005</v>
      </c>
      <c r="M42" s="44">
        <v>76.236000000000004</v>
      </c>
      <c r="N42" s="47">
        <v>76.247730000000004</v>
      </c>
      <c r="O42" s="46">
        <v>1.53</v>
      </c>
      <c r="P42" s="47">
        <v>1.4488999999999947</v>
      </c>
      <c r="Q42" s="54">
        <f>H42+I42+J42+P42</f>
        <v>5.0684499999999986</v>
      </c>
      <c r="R42" s="45">
        <v>72.666709999999995</v>
      </c>
      <c r="S42" s="45">
        <f t="shared" si="2"/>
        <v>-0.12095000000000766</v>
      </c>
      <c r="T42" s="70">
        <f t="shared" si="3"/>
        <v>77.735159999999993</v>
      </c>
      <c r="U42" s="105">
        <v>23</v>
      </c>
    </row>
    <row r="43" spans="1:21" ht="15.75" thickBot="1" x14ac:dyDescent="0.3">
      <c r="A43" s="57"/>
      <c r="B43" s="31"/>
      <c r="C43" s="31"/>
      <c r="D43" s="32"/>
      <c r="E43" s="33"/>
      <c r="F43" s="33"/>
      <c r="G43" s="34"/>
      <c r="H43" s="61">
        <v>42216</v>
      </c>
      <c r="I43" s="61">
        <v>42233</v>
      </c>
      <c r="J43" s="61">
        <v>42251</v>
      </c>
      <c r="K43" s="37"/>
      <c r="L43" s="33"/>
      <c r="M43" s="34"/>
      <c r="N43" s="37"/>
      <c r="O43" s="36"/>
      <c r="P43" s="61">
        <v>42282</v>
      </c>
      <c r="Q43" s="52"/>
      <c r="R43" s="35"/>
      <c r="S43" s="35"/>
      <c r="T43" s="68"/>
      <c r="U43" s="106"/>
    </row>
    <row r="44" spans="1:21" x14ac:dyDescent="0.25">
      <c r="A44" s="56" t="s">
        <v>28</v>
      </c>
      <c r="B44" s="12">
        <v>6544786.9676999999</v>
      </c>
      <c r="C44" s="12">
        <v>583657.64139999996</v>
      </c>
      <c r="D44" s="13" t="s">
        <v>26</v>
      </c>
      <c r="E44" s="14">
        <v>0</v>
      </c>
      <c r="F44" s="14" t="s">
        <v>2</v>
      </c>
      <c r="G44" s="15">
        <v>74.310600000000008</v>
      </c>
      <c r="H44" s="18">
        <v>1.9666600000000045</v>
      </c>
      <c r="I44" s="18">
        <v>1.3093700000000013</v>
      </c>
      <c r="J44" s="18">
        <v>0.46746999999999161</v>
      </c>
      <c r="K44" s="18">
        <v>72.904310000000009</v>
      </c>
      <c r="L44" s="18">
        <f t="shared" si="1"/>
        <v>-1.4062899999999985</v>
      </c>
      <c r="M44" s="15">
        <v>76.516000000000005</v>
      </c>
      <c r="N44" s="18">
        <v>76.465770000000006</v>
      </c>
      <c r="O44" s="16">
        <v>1.25</v>
      </c>
      <c r="P44" s="18">
        <v>1.1998399999999947</v>
      </c>
      <c r="Q44" s="51">
        <f>H44+I44+J44+P44</f>
        <v>4.9433399999999921</v>
      </c>
      <c r="R44" s="17">
        <v>72.794520000000006</v>
      </c>
      <c r="S44" s="17">
        <f t="shared" si="2"/>
        <v>-0.10979000000000383</v>
      </c>
      <c r="T44" s="67">
        <f t="shared" si="3"/>
        <v>77.737859999999998</v>
      </c>
      <c r="U44" s="91">
        <v>23</v>
      </c>
    </row>
    <row r="45" spans="1:21" ht="15.75" thickBot="1" x14ac:dyDescent="0.3">
      <c r="A45" s="58"/>
      <c r="B45" s="19"/>
      <c r="C45" s="19"/>
      <c r="D45" s="20"/>
      <c r="E45" s="21"/>
      <c r="F45" s="21"/>
      <c r="G45" s="22"/>
      <c r="H45" s="62">
        <v>42216</v>
      </c>
      <c r="I45" s="62">
        <v>42233</v>
      </c>
      <c r="J45" s="62">
        <v>42251</v>
      </c>
      <c r="K45" s="24"/>
      <c r="L45" s="21"/>
      <c r="M45" s="22"/>
      <c r="N45" s="24"/>
      <c r="O45" s="23"/>
      <c r="P45" s="62">
        <v>42282</v>
      </c>
      <c r="Q45" s="53"/>
      <c r="R45" s="39"/>
      <c r="S45" s="39"/>
      <c r="T45" s="69"/>
      <c r="U45" s="92"/>
    </row>
    <row r="46" spans="1:21" x14ac:dyDescent="0.25">
      <c r="A46" s="59" t="s">
        <v>29</v>
      </c>
      <c r="B46" s="41">
        <v>6544780.1796000004</v>
      </c>
      <c r="C46" s="41">
        <v>583656.10400000005</v>
      </c>
      <c r="D46" s="42" t="s">
        <v>26</v>
      </c>
      <c r="E46" s="43">
        <v>7</v>
      </c>
      <c r="F46" s="43" t="s">
        <v>2</v>
      </c>
      <c r="G46" s="44">
        <v>74.215360000000004</v>
      </c>
      <c r="H46" s="47">
        <v>1.9662900000000008</v>
      </c>
      <c r="I46" s="47">
        <v>1.1548800000000057</v>
      </c>
      <c r="J46" s="47">
        <v>0.42119000000000995</v>
      </c>
      <c r="K46" s="47">
        <v>72.795079999999984</v>
      </c>
      <c r="L46" s="47">
        <f t="shared" si="1"/>
        <v>-1.4202800000000195</v>
      </c>
      <c r="M46" s="44">
        <v>76.236000000000004</v>
      </c>
      <c r="N46" s="47">
        <v>76.168469999999999</v>
      </c>
      <c r="O46" s="46">
        <v>1.53</v>
      </c>
      <c r="P46" s="47">
        <v>1.55471</v>
      </c>
      <c r="Q46" s="54">
        <f>H46+I46+J46+P46</f>
        <v>5.0970700000000164</v>
      </c>
      <c r="R46" s="45">
        <v>72.68616999999999</v>
      </c>
      <c r="S46" s="45">
        <f t="shared" si="2"/>
        <v>-0.10890999999999451</v>
      </c>
      <c r="T46" s="70">
        <f t="shared" si="3"/>
        <v>77.783240000000006</v>
      </c>
      <c r="U46" s="105">
        <v>23</v>
      </c>
    </row>
    <row r="47" spans="1:21" ht="15.75" thickBot="1" x14ac:dyDescent="0.3">
      <c r="A47" s="57"/>
      <c r="B47" s="31"/>
      <c r="C47" s="31"/>
      <c r="D47" s="32"/>
      <c r="E47" s="33"/>
      <c r="F47" s="33"/>
      <c r="G47" s="34"/>
      <c r="H47" s="61">
        <v>42216</v>
      </c>
      <c r="I47" s="61">
        <v>42233</v>
      </c>
      <c r="J47" s="61">
        <v>42251</v>
      </c>
      <c r="K47" s="37"/>
      <c r="L47" s="33"/>
      <c r="M47" s="34"/>
      <c r="N47" s="37"/>
      <c r="O47" s="36"/>
      <c r="P47" s="61">
        <v>42282</v>
      </c>
      <c r="Q47" s="52"/>
      <c r="R47" s="35"/>
      <c r="S47" s="35"/>
      <c r="T47" s="68"/>
      <c r="U47" s="106"/>
    </row>
    <row r="48" spans="1:21" x14ac:dyDescent="0.25">
      <c r="A48" s="56" t="s">
        <v>30</v>
      </c>
      <c r="B48" s="12">
        <v>6544773.3523000004</v>
      </c>
      <c r="C48" s="12">
        <v>583654.55779999995</v>
      </c>
      <c r="D48" s="13" t="s">
        <v>26</v>
      </c>
      <c r="E48" s="14">
        <v>14</v>
      </c>
      <c r="F48" s="14" t="s">
        <v>17</v>
      </c>
      <c r="G48" s="15">
        <v>74.164730000000006</v>
      </c>
      <c r="H48" s="18">
        <v>1.9788900000000069</v>
      </c>
      <c r="I48" s="18">
        <v>2.0058900000000079</v>
      </c>
      <c r="J48" s="14"/>
      <c r="K48" s="18">
        <v>72.816039999999987</v>
      </c>
      <c r="L48" s="18">
        <f t="shared" si="1"/>
        <v>-1.348690000000019</v>
      </c>
      <c r="M48" s="15">
        <v>75.421000000000006</v>
      </c>
      <c r="N48" s="18"/>
      <c r="O48" s="16">
        <v>1</v>
      </c>
      <c r="P48" s="14"/>
      <c r="Q48" s="51">
        <f>H48+I48+J48+P48</f>
        <v>3.9847800000000149</v>
      </c>
      <c r="R48" s="17">
        <v>72.72144999999999</v>
      </c>
      <c r="S48" s="17">
        <f t="shared" si="2"/>
        <v>-9.4589999999996621E-2</v>
      </c>
      <c r="T48" s="67">
        <f t="shared" si="3"/>
        <v>76.706230000000005</v>
      </c>
      <c r="U48" s="91">
        <v>24</v>
      </c>
    </row>
    <row r="49" spans="1:21" ht="15.75" thickBot="1" x14ac:dyDescent="0.3">
      <c r="A49" s="58"/>
      <c r="B49" s="19"/>
      <c r="C49" s="19"/>
      <c r="D49" s="20"/>
      <c r="E49" s="21"/>
      <c r="F49" s="21"/>
      <c r="G49" s="22"/>
      <c r="H49" s="62">
        <v>42216</v>
      </c>
      <c r="I49" s="62">
        <v>42233</v>
      </c>
      <c r="J49" s="21"/>
      <c r="K49" s="24"/>
      <c r="L49" s="21"/>
      <c r="M49" s="22"/>
      <c r="N49" s="24"/>
      <c r="O49" s="23"/>
      <c r="P49" s="21"/>
      <c r="Q49" s="53"/>
      <c r="R49" s="39"/>
      <c r="S49" s="39"/>
      <c r="T49" s="69"/>
      <c r="U49" s="92"/>
    </row>
    <row r="50" spans="1:21" x14ac:dyDescent="0.25">
      <c r="A50" s="59" t="s">
        <v>31</v>
      </c>
      <c r="B50" s="41">
        <v>6544775.0725999996</v>
      </c>
      <c r="C50" s="41">
        <v>583646.74479999999</v>
      </c>
      <c r="D50" s="42" t="s">
        <v>32</v>
      </c>
      <c r="E50" s="43">
        <v>14</v>
      </c>
      <c r="F50" s="43" t="s">
        <v>17</v>
      </c>
      <c r="G50" s="44">
        <v>74.167210000000011</v>
      </c>
      <c r="H50" s="47">
        <v>1.964730000000003</v>
      </c>
      <c r="I50" s="47">
        <v>1.9993199999999973</v>
      </c>
      <c r="J50" s="43"/>
      <c r="K50" s="47">
        <v>72.787220000000005</v>
      </c>
      <c r="L50" s="47">
        <f t="shared" si="1"/>
        <v>-1.3799900000000065</v>
      </c>
      <c r="M50" s="44">
        <v>75.421000000000006</v>
      </c>
      <c r="N50" s="47"/>
      <c r="O50" s="46">
        <v>1</v>
      </c>
      <c r="P50" s="43"/>
      <c r="Q50" s="54">
        <f>H50+I50+J50+P50</f>
        <v>3.9640500000000003</v>
      </c>
      <c r="R50" s="45">
        <v>72.685789999999997</v>
      </c>
      <c r="S50" s="45">
        <f t="shared" si="2"/>
        <v>-0.10143000000000768</v>
      </c>
      <c r="T50" s="70">
        <f t="shared" si="3"/>
        <v>76.649839999999998</v>
      </c>
      <c r="U50" s="105">
        <v>23</v>
      </c>
    </row>
    <row r="51" spans="1:21" ht="15.75" thickBot="1" x14ac:dyDescent="0.3">
      <c r="A51" s="57"/>
      <c r="B51" s="31"/>
      <c r="C51" s="31"/>
      <c r="D51" s="32"/>
      <c r="E51" s="33"/>
      <c r="F51" s="33"/>
      <c r="G51" s="34"/>
      <c r="H51" s="61">
        <v>42216</v>
      </c>
      <c r="I51" s="61">
        <v>42233</v>
      </c>
      <c r="J51" s="33"/>
      <c r="K51" s="37"/>
      <c r="L51" s="33"/>
      <c r="M51" s="34"/>
      <c r="N51" s="37"/>
      <c r="O51" s="36"/>
      <c r="P51" s="33"/>
      <c r="Q51" s="52"/>
      <c r="R51" s="35"/>
      <c r="S51" s="35"/>
      <c r="T51" s="68"/>
      <c r="U51" s="106"/>
    </row>
    <row r="52" spans="1:21" x14ac:dyDescent="0.25">
      <c r="A52" s="56" t="s">
        <v>33</v>
      </c>
      <c r="B52" s="12">
        <v>6544802.3815000001</v>
      </c>
      <c r="C52" s="12">
        <v>583652.92980000004</v>
      </c>
      <c r="D52" s="13" t="s">
        <v>32</v>
      </c>
      <c r="E52" s="14">
        <v>-14</v>
      </c>
      <c r="F52" s="14" t="s">
        <v>17</v>
      </c>
      <c r="G52" s="15">
        <v>74.241810000000015</v>
      </c>
      <c r="H52" s="18">
        <v>1.9701400000000007</v>
      </c>
      <c r="I52" s="18">
        <v>2.0061800000000005</v>
      </c>
      <c r="J52" s="14"/>
      <c r="K52" s="18">
        <v>72.925910000000002</v>
      </c>
      <c r="L52" s="18">
        <f t="shared" si="1"/>
        <v>-1.3159000000000134</v>
      </c>
      <c r="M52" s="15">
        <v>75.421000000000006</v>
      </c>
      <c r="N52" s="18"/>
      <c r="O52" s="16">
        <v>1</v>
      </c>
      <c r="P52" s="14"/>
      <c r="Q52" s="51">
        <f>H52+I52+J52+P52</f>
        <v>3.9763200000000012</v>
      </c>
      <c r="R52" s="17">
        <v>72.778980000000004</v>
      </c>
      <c r="S52" s="17">
        <f t="shared" si="2"/>
        <v>-0.14692999999999756</v>
      </c>
      <c r="T52" s="67">
        <f t="shared" si="3"/>
        <v>76.755300000000005</v>
      </c>
      <c r="U52" s="91">
        <v>22</v>
      </c>
    </row>
    <row r="53" spans="1:21" ht="15.75" thickBot="1" x14ac:dyDescent="0.3">
      <c r="A53" s="58"/>
      <c r="B53" s="19"/>
      <c r="C53" s="19"/>
      <c r="D53" s="20"/>
      <c r="E53" s="21"/>
      <c r="F53" s="21"/>
      <c r="G53" s="22"/>
      <c r="H53" s="62">
        <v>42216</v>
      </c>
      <c r="I53" s="62">
        <v>42240</v>
      </c>
      <c r="J53" s="21"/>
      <c r="K53" s="24"/>
      <c r="L53" s="21"/>
      <c r="M53" s="22"/>
      <c r="N53" s="24"/>
      <c r="O53" s="23"/>
      <c r="P53" s="21"/>
      <c r="Q53" s="53"/>
      <c r="R53" s="39"/>
      <c r="S53" s="39"/>
      <c r="T53" s="69"/>
      <c r="U53" s="92"/>
    </row>
    <row r="54" spans="1:21" s="7" customFormat="1" ht="15.75" thickBot="1" x14ac:dyDescent="0.3">
      <c r="A54" s="60" t="s">
        <v>139</v>
      </c>
      <c r="B54" s="25"/>
      <c r="C54" s="25"/>
      <c r="D54" s="55" t="s">
        <v>154</v>
      </c>
      <c r="E54" s="119" t="s">
        <v>185</v>
      </c>
      <c r="F54" s="26"/>
      <c r="G54" s="27"/>
      <c r="H54" s="63"/>
      <c r="I54" s="29"/>
      <c r="J54" s="116" t="s">
        <v>184</v>
      </c>
      <c r="K54" s="29"/>
      <c r="L54" s="26"/>
      <c r="M54" s="11"/>
      <c r="N54" s="29"/>
      <c r="O54" s="11" t="s">
        <v>144</v>
      </c>
      <c r="P54" s="26"/>
      <c r="Q54" s="11"/>
      <c r="R54" s="28"/>
      <c r="S54" s="28"/>
      <c r="T54" s="11"/>
      <c r="U54" s="10"/>
    </row>
    <row r="55" spans="1:21" x14ac:dyDescent="0.25">
      <c r="A55" s="56" t="s">
        <v>34</v>
      </c>
      <c r="B55" s="12">
        <v>6544801.0444999998</v>
      </c>
      <c r="C55" s="12">
        <v>583647.50040000002</v>
      </c>
      <c r="D55" s="13" t="s">
        <v>35</v>
      </c>
      <c r="E55" s="14">
        <v>-11.5</v>
      </c>
      <c r="F55" s="14" t="s">
        <v>36</v>
      </c>
      <c r="G55" s="16">
        <v>74.320620000000005</v>
      </c>
      <c r="H55" s="15">
        <v>1.97</v>
      </c>
      <c r="I55" s="18">
        <v>1.7954399999999993</v>
      </c>
      <c r="J55" s="14"/>
      <c r="K55" s="18">
        <v>73.694400000000002</v>
      </c>
      <c r="L55" s="18">
        <f t="shared" ref="L55:L71" si="4">K55-G55</f>
        <v>-0.62622000000000355</v>
      </c>
      <c r="M55" s="15">
        <v>76.045400000000001</v>
      </c>
      <c r="N55" s="18"/>
      <c r="O55" s="16">
        <v>1.04</v>
      </c>
      <c r="P55" s="14"/>
      <c r="Q55" s="51">
        <f>H55+I55+J55+P55</f>
        <v>3.765439999999999</v>
      </c>
      <c r="R55" s="17">
        <v>73.505369999999999</v>
      </c>
      <c r="S55" s="17">
        <f t="shared" ref="S55:S71" si="5">R55-K55</f>
        <v>-0.18903000000000247</v>
      </c>
      <c r="T55" s="67">
        <f t="shared" ref="T55:T71" si="6">R55+Q55</f>
        <v>77.270809999999997</v>
      </c>
      <c r="U55" s="91">
        <v>18</v>
      </c>
    </row>
    <row r="56" spans="1:21" ht="15.75" thickBot="1" x14ac:dyDescent="0.3">
      <c r="A56" s="58"/>
      <c r="B56" s="19"/>
      <c r="C56" s="19"/>
      <c r="D56" s="20"/>
      <c r="E56" s="21"/>
      <c r="F56" s="112" t="s">
        <v>193</v>
      </c>
      <c r="G56" s="23"/>
      <c r="H56" s="62">
        <v>42230</v>
      </c>
      <c r="I56" s="62">
        <v>42243</v>
      </c>
      <c r="J56" s="21"/>
      <c r="K56" s="24"/>
      <c r="L56" s="21"/>
      <c r="M56" s="22"/>
      <c r="N56" s="24"/>
      <c r="O56" s="23"/>
      <c r="P56" s="21"/>
      <c r="Q56" s="53"/>
      <c r="R56" s="39"/>
      <c r="S56" s="39"/>
      <c r="T56" s="69"/>
      <c r="U56" s="92"/>
    </row>
    <row r="57" spans="1:21" x14ac:dyDescent="0.25">
      <c r="A57" s="59" t="s">
        <v>37</v>
      </c>
      <c r="B57" s="41">
        <v>6544778.6129000001</v>
      </c>
      <c r="C57" s="41">
        <v>583642.41839999997</v>
      </c>
      <c r="D57" s="42" t="s">
        <v>35</v>
      </c>
      <c r="E57" s="43">
        <v>11.5</v>
      </c>
      <c r="F57" s="43" t="s">
        <v>36</v>
      </c>
      <c r="G57" s="46">
        <v>74.231709999999993</v>
      </c>
      <c r="H57" s="44">
        <v>1.98</v>
      </c>
      <c r="I57" s="47">
        <v>1.7979100000000017</v>
      </c>
      <c r="J57" s="43"/>
      <c r="K57" s="47">
        <v>73.510469999999998</v>
      </c>
      <c r="L57" s="47">
        <f t="shared" si="4"/>
        <v>-0.72123999999999455</v>
      </c>
      <c r="M57" s="44">
        <v>76.045400000000001</v>
      </c>
      <c r="N57" s="47"/>
      <c r="O57" s="46">
        <v>1.04</v>
      </c>
      <c r="P57" s="43"/>
      <c r="Q57" s="54">
        <f>H57+I57+J57+P57</f>
        <v>3.7779100000000017</v>
      </c>
      <c r="R57" s="45">
        <v>73.362989999999996</v>
      </c>
      <c r="S57" s="45">
        <f t="shared" si="5"/>
        <v>-0.14748000000000161</v>
      </c>
      <c r="T57" s="70">
        <f t="shared" si="6"/>
        <v>77.140900000000002</v>
      </c>
      <c r="U57" s="105">
        <v>18</v>
      </c>
    </row>
    <row r="58" spans="1:21" ht="15.75" thickBot="1" x14ac:dyDescent="0.3">
      <c r="A58" s="57"/>
      <c r="B58" s="31"/>
      <c r="C58" s="31"/>
      <c r="D58" s="32"/>
      <c r="E58" s="33"/>
      <c r="F58" s="112" t="s">
        <v>193</v>
      </c>
      <c r="G58" s="36"/>
      <c r="H58" s="61">
        <v>42230</v>
      </c>
      <c r="I58" s="61">
        <v>42240</v>
      </c>
      <c r="J58" s="33"/>
      <c r="K58" s="37"/>
      <c r="L58" s="33"/>
      <c r="M58" s="34"/>
      <c r="N58" s="37"/>
      <c r="O58" s="36"/>
      <c r="P58" s="33"/>
      <c r="Q58" s="52"/>
      <c r="R58" s="35"/>
      <c r="S58" s="35"/>
      <c r="T58" s="68"/>
      <c r="U58" s="106"/>
    </row>
    <row r="59" spans="1:21" x14ac:dyDescent="0.25">
      <c r="A59" s="56" t="s">
        <v>38</v>
      </c>
      <c r="B59" s="12">
        <v>6544781.3137999997</v>
      </c>
      <c r="C59" s="12">
        <v>583630.65700000001</v>
      </c>
      <c r="D59" s="13" t="s">
        <v>39</v>
      </c>
      <c r="E59" s="14">
        <v>11.5</v>
      </c>
      <c r="F59" s="14" t="s">
        <v>36</v>
      </c>
      <c r="G59" s="15">
        <v>74.203600000000009</v>
      </c>
      <c r="H59" s="15">
        <v>1.96</v>
      </c>
      <c r="I59" s="18">
        <v>2.0117999999999938</v>
      </c>
      <c r="J59" s="14"/>
      <c r="K59" s="18">
        <v>73.318880000000007</v>
      </c>
      <c r="L59" s="18">
        <f t="shared" si="4"/>
        <v>-0.88472000000000151</v>
      </c>
      <c r="M59" s="15">
        <v>76.045400000000001</v>
      </c>
      <c r="N59" s="18"/>
      <c r="O59" s="16">
        <v>1.04</v>
      </c>
      <c r="P59" s="14"/>
      <c r="Q59" s="51">
        <f>H59+I59+J59+P59</f>
        <v>3.9717999999999938</v>
      </c>
      <c r="R59" s="17">
        <v>73.156890000000018</v>
      </c>
      <c r="S59" s="17">
        <f t="shared" si="5"/>
        <v>-0.16198999999998875</v>
      </c>
      <c r="T59" s="67">
        <f t="shared" si="6"/>
        <v>77.128690000000006</v>
      </c>
      <c r="U59" s="91">
        <v>19</v>
      </c>
    </row>
    <row r="60" spans="1:21" ht="15.75" thickBot="1" x14ac:dyDescent="0.3">
      <c r="A60" s="58"/>
      <c r="B60" s="19"/>
      <c r="C60" s="19"/>
      <c r="D60" s="20"/>
      <c r="E60" s="21"/>
      <c r="F60" s="112" t="s">
        <v>193</v>
      </c>
      <c r="G60" s="22"/>
      <c r="H60" s="62">
        <v>42230</v>
      </c>
      <c r="I60" s="62">
        <v>42240</v>
      </c>
      <c r="J60" s="21"/>
      <c r="K60" s="24"/>
      <c r="L60" s="21"/>
      <c r="M60" s="22"/>
      <c r="N60" s="24"/>
      <c r="O60" s="23"/>
      <c r="P60" s="21"/>
      <c r="Q60" s="53"/>
      <c r="R60" s="39"/>
      <c r="S60" s="39"/>
      <c r="T60" s="69"/>
      <c r="U60" s="92"/>
    </row>
    <row r="61" spans="1:21" x14ac:dyDescent="0.25">
      <c r="A61" s="59" t="s">
        <v>40</v>
      </c>
      <c r="B61" s="41">
        <v>6544785.6966000004</v>
      </c>
      <c r="C61" s="41">
        <v>583631.67729999998</v>
      </c>
      <c r="D61" s="42" t="s">
        <v>39</v>
      </c>
      <c r="E61" s="43">
        <v>7</v>
      </c>
      <c r="F61" s="43" t="s">
        <v>2</v>
      </c>
      <c r="G61" s="44">
        <v>74.289559999999994</v>
      </c>
      <c r="H61" s="44">
        <v>1.98</v>
      </c>
      <c r="I61" s="47">
        <v>1.0552199999999914</v>
      </c>
      <c r="J61" s="47">
        <v>0.2</v>
      </c>
      <c r="K61" s="47">
        <v>73.127210000000005</v>
      </c>
      <c r="L61" s="47">
        <f t="shared" si="4"/>
        <v>-1.1623499999999893</v>
      </c>
      <c r="M61" s="44">
        <v>76.245500000000007</v>
      </c>
      <c r="N61" s="47">
        <v>76.208150000000003</v>
      </c>
      <c r="O61" s="46">
        <v>0.88</v>
      </c>
      <c r="P61" s="47">
        <v>0.8500100000000117</v>
      </c>
      <c r="Q61" s="54">
        <f>H61+I61+J61+P61</f>
        <v>4.0852300000000028</v>
      </c>
      <c r="R61" s="45">
        <v>72.945279999999997</v>
      </c>
      <c r="S61" s="45">
        <f t="shared" si="5"/>
        <v>-0.18193000000000836</v>
      </c>
      <c r="T61" s="70">
        <f t="shared" si="6"/>
        <v>77.030509999999992</v>
      </c>
      <c r="U61" s="105">
        <v>19</v>
      </c>
    </row>
    <row r="62" spans="1:21" ht="15.75" thickBot="1" x14ac:dyDescent="0.3">
      <c r="A62" s="57"/>
      <c r="B62" s="31"/>
      <c r="C62" s="31"/>
      <c r="D62" s="32"/>
      <c r="E62" s="33"/>
      <c r="F62" s="33"/>
      <c r="G62" s="34"/>
      <c r="H62" s="61">
        <v>42230</v>
      </c>
      <c r="I62" s="61">
        <v>42235</v>
      </c>
      <c r="J62" s="65" t="s">
        <v>164</v>
      </c>
      <c r="K62" s="37"/>
      <c r="L62" s="33"/>
      <c r="M62" s="34"/>
      <c r="N62" s="37"/>
      <c r="O62" s="36"/>
      <c r="P62" s="61">
        <v>42282</v>
      </c>
      <c r="Q62" s="52"/>
      <c r="R62" s="35"/>
      <c r="S62" s="35"/>
      <c r="T62" s="68"/>
      <c r="U62" s="106"/>
    </row>
    <row r="63" spans="1:21" x14ac:dyDescent="0.25">
      <c r="A63" s="56" t="s">
        <v>41</v>
      </c>
      <c r="B63" s="12">
        <v>6544792.5142999999</v>
      </c>
      <c r="C63" s="12">
        <v>583633.26450000005</v>
      </c>
      <c r="D63" s="13" t="s">
        <v>39</v>
      </c>
      <c r="E63" s="14">
        <v>0</v>
      </c>
      <c r="F63" s="14" t="s">
        <v>2</v>
      </c>
      <c r="G63" s="15">
        <v>74.359529999999992</v>
      </c>
      <c r="H63" s="15">
        <v>1.98</v>
      </c>
      <c r="I63" s="18">
        <v>1.0512599999999992</v>
      </c>
      <c r="J63" s="18">
        <v>0.50854000000001065</v>
      </c>
      <c r="K63" s="18">
        <v>73.200409999999991</v>
      </c>
      <c r="L63" s="18">
        <f t="shared" si="4"/>
        <v>-1.1591200000000015</v>
      </c>
      <c r="M63" s="15">
        <v>76.525999999999996</v>
      </c>
      <c r="N63" s="18">
        <v>76.473470000000006</v>
      </c>
      <c r="O63" s="16">
        <v>0.59</v>
      </c>
      <c r="P63" s="18">
        <v>0.4496399999999976</v>
      </c>
      <c r="Q63" s="51">
        <f>H63+I63+J63+P63</f>
        <v>3.9894400000000072</v>
      </c>
      <c r="R63" s="17">
        <v>73.014689999999987</v>
      </c>
      <c r="S63" s="17">
        <f t="shared" si="5"/>
        <v>-0.18572000000000344</v>
      </c>
      <c r="T63" s="67">
        <f t="shared" si="6"/>
        <v>77.004129999999989</v>
      </c>
      <c r="U63" s="91">
        <v>19</v>
      </c>
    </row>
    <row r="64" spans="1:21" ht="15.75" thickBot="1" x14ac:dyDescent="0.3">
      <c r="A64" s="58"/>
      <c r="B64" s="19"/>
      <c r="C64" s="19"/>
      <c r="D64" s="20"/>
      <c r="E64" s="21"/>
      <c r="F64" s="21"/>
      <c r="G64" s="22"/>
      <c r="H64" s="62">
        <v>42230</v>
      </c>
      <c r="I64" s="62">
        <v>42233</v>
      </c>
      <c r="J64" s="64">
        <v>42265</v>
      </c>
      <c r="K64" s="24"/>
      <c r="L64" s="21"/>
      <c r="M64" s="22"/>
      <c r="N64" s="24"/>
      <c r="O64" s="23"/>
      <c r="P64" s="62">
        <v>42282</v>
      </c>
      <c r="Q64" s="53"/>
      <c r="R64" s="39"/>
      <c r="S64" s="39"/>
      <c r="T64" s="69"/>
      <c r="U64" s="92"/>
    </row>
    <row r="65" spans="1:21" x14ac:dyDescent="0.25">
      <c r="A65" s="59" t="s">
        <v>42</v>
      </c>
      <c r="B65" s="41">
        <v>6544799.3321000002</v>
      </c>
      <c r="C65" s="41">
        <v>583634.8517</v>
      </c>
      <c r="D65" s="42" t="s">
        <v>39</v>
      </c>
      <c r="E65" s="43">
        <v>-7</v>
      </c>
      <c r="F65" s="43" t="s">
        <v>2</v>
      </c>
      <c r="G65" s="44">
        <v>74.361130000000003</v>
      </c>
      <c r="H65" s="47">
        <v>1.97</v>
      </c>
      <c r="I65" s="47">
        <v>1.0590599999999881</v>
      </c>
      <c r="J65" s="43"/>
      <c r="K65" s="47">
        <v>73.397810000000007</v>
      </c>
      <c r="L65" s="47">
        <f t="shared" si="4"/>
        <v>-0.96331999999999596</v>
      </c>
      <c r="M65" s="44">
        <v>76.245500000000007</v>
      </c>
      <c r="N65" s="47">
        <v>76.233770000000007</v>
      </c>
      <c r="O65" s="46">
        <v>0.88</v>
      </c>
      <c r="P65" s="47">
        <v>0.75001000000000317</v>
      </c>
      <c r="Q65" s="54">
        <f>H65+I65+J65+P65</f>
        <v>3.779069999999991</v>
      </c>
      <c r="R65" s="45">
        <v>73.176000000000016</v>
      </c>
      <c r="S65" s="45">
        <f t="shared" si="5"/>
        <v>-0.22180999999999074</v>
      </c>
      <c r="T65" s="70">
        <f t="shared" si="6"/>
        <v>76.955070000000006</v>
      </c>
      <c r="U65" s="105">
        <v>19</v>
      </c>
    </row>
    <row r="66" spans="1:21" ht="15.75" thickBot="1" x14ac:dyDescent="0.3">
      <c r="A66" s="57"/>
      <c r="B66" s="31"/>
      <c r="C66" s="31"/>
      <c r="D66" s="32"/>
      <c r="E66" s="33"/>
      <c r="F66" s="33"/>
      <c r="G66" s="34"/>
      <c r="H66" s="61">
        <v>42230</v>
      </c>
      <c r="I66" s="61">
        <v>42235</v>
      </c>
      <c r="J66" s="33"/>
      <c r="K66" s="37"/>
      <c r="L66" s="33"/>
      <c r="M66" s="34"/>
      <c r="N66" s="37"/>
      <c r="O66" s="36"/>
      <c r="P66" s="61">
        <v>42282</v>
      </c>
      <c r="Q66" s="52"/>
      <c r="R66" s="35"/>
      <c r="S66" s="35"/>
      <c r="T66" s="68"/>
      <c r="U66" s="106"/>
    </row>
    <row r="67" spans="1:21" x14ac:dyDescent="0.25">
      <c r="A67" s="56" t="s">
        <v>43</v>
      </c>
      <c r="B67" s="12">
        <v>6544803.7163000004</v>
      </c>
      <c r="C67" s="12">
        <v>583635.86589999998</v>
      </c>
      <c r="D67" s="13" t="s">
        <v>39</v>
      </c>
      <c r="E67" s="14">
        <v>-11.5</v>
      </c>
      <c r="F67" s="14" t="s">
        <v>36</v>
      </c>
      <c r="G67" s="15">
        <v>74.340210000000013</v>
      </c>
      <c r="H67" s="18">
        <v>1.96</v>
      </c>
      <c r="I67" s="18">
        <v>1.8038400000000081</v>
      </c>
      <c r="J67" s="14"/>
      <c r="K67" s="18">
        <v>73.568269999999998</v>
      </c>
      <c r="L67" s="18">
        <f t="shared" si="4"/>
        <v>-0.77194000000001495</v>
      </c>
      <c r="M67" s="15">
        <v>76.045400000000001</v>
      </c>
      <c r="N67" s="18"/>
      <c r="O67" s="16">
        <v>1.04</v>
      </c>
      <c r="P67" s="14"/>
      <c r="Q67" s="51">
        <f>H67+I67+J67+P67</f>
        <v>3.7638400000000081</v>
      </c>
      <c r="R67" s="17">
        <v>73.365639999999999</v>
      </c>
      <c r="S67" s="17">
        <f t="shared" si="5"/>
        <v>-0.2026299999999992</v>
      </c>
      <c r="T67" s="67">
        <f t="shared" si="6"/>
        <v>77.129480000000001</v>
      </c>
      <c r="U67" s="91">
        <v>19</v>
      </c>
    </row>
    <row r="68" spans="1:21" ht="15.75" thickBot="1" x14ac:dyDescent="0.3">
      <c r="A68" s="58"/>
      <c r="B68" s="19"/>
      <c r="C68" s="19"/>
      <c r="D68" s="20"/>
      <c r="E68" s="21"/>
      <c r="F68" s="112" t="s">
        <v>193</v>
      </c>
      <c r="G68" s="22"/>
      <c r="H68" s="62">
        <v>42230</v>
      </c>
      <c r="I68" s="62">
        <v>42240</v>
      </c>
      <c r="J68" s="21"/>
      <c r="K68" s="24"/>
      <c r="L68" s="21"/>
      <c r="M68" s="22"/>
      <c r="N68" s="24"/>
      <c r="O68" s="23"/>
      <c r="P68" s="21"/>
      <c r="Q68" s="53"/>
      <c r="R68" s="39"/>
      <c r="S68" s="39"/>
      <c r="T68" s="69"/>
      <c r="U68" s="92"/>
    </row>
    <row r="69" spans="1:21" x14ac:dyDescent="0.25">
      <c r="A69" s="59" t="s">
        <v>44</v>
      </c>
      <c r="B69" s="41">
        <v>6544806.4534</v>
      </c>
      <c r="C69" s="41">
        <v>583624.26639999996</v>
      </c>
      <c r="D69" s="42" t="s">
        <v>45</v>
      </c>
      <c r="E69" s="43">
        <v>-11.5</v>
      </c>
      <c r="F69" s="43" t="s">
        <v>36</v>
      </c>
      <c r="G69" s="44">
        <v>74.259180000000001</v>
      </c>
      <c r="H69" s="47">
        <v>1.98</v>
      </c>
      <c r="I69" s="44">
        <v>1.8015499999999918</v>
      </c>
      <c r="J69" s="43"/>
      <c r="K69" s="47">
        <v>73.548349999999999</v>
      </c>
      <c r="L69" s="47">
        <f t="shared" si="4"/>
        <v>-0.71083000000000141</v>
      </c>
      <c r="M69" s="44">
        <v>76.045400000000001</v>
      </c>
      <c r="N69" s="47"/>
      <c r="O69" s="46">
        <v>1.04</v>
      </c>
      <c r="P69" s="43"/>
      <c r="Q69" s="54">
        <f>H69+I69+J69+P69</f>
        <v>3.7815499999999918</v>
      </c>
      <c r="R69" s="45">
        <v>73.267200000000003</v>
      </c>
      <c r="S69" s="45">
        <f t="shared" si="5"/>
        <v>-0.28114999999999668</v>
      </c>
      <c r="T69" s="70">
        <f t="shared" si="6"/>
        <v>77.048749999999998</v>
      </c>
      <c r="U69" s="105">
        <v>18</v>
      </c>
    </row>
    <row r="70" spans="1:21" ht="15.75" thickBot="1" x14ac:dyDescent="0.3">
      <c r="A70" s="57"/>
      <c r="B70" s="31"/>
      <c r="C70" s="31"/>
      <c r="D70" s="32"/>
      <c r="E70" s="33"/>
      <c r="F70" s="112" t="s">
        <v>193</v>
      </c>
      <c r="G70" s="34"/>
      <c r="H70" s="61">
        <v>42230</v>
      </c>
      <c r="I70" s="61">
        <v>42243</v>
      </c>
      <c r="J70" s="33"/>
      <c r="K70" s="37"/>
      <c r="L70" s="33"/>
      <c r="M70" s="34"/>
      <c r="N70" s="37"/>
      <c r="O70" s="36"/>
      <c r="P70" s="33"/>
      <c r="Q70" s="52"/>
      <c r="R70" s="35"/>
      <c r="S70" s="35"/>
      <c r="T70" s="68"/>
      <c r="U70" s="106"/>
    </row>
    <row r="71" spans="1:21" x14ac:dyDescent="0.25">
      <c r="A71" s="56" t="s">
        <v>46</v>
      </c>
      <c r="B71" s="12">
        <v>6544784.0851999996</v>
      </c>
      <c r="C71" s="12">
        <v>583618.91220000002</v>
      </c>
      <c r="D71" s="13" t="s">
        <v>45</v>
      </c>
      <c r="E71" s="14">
        <v>11.5</v>
      </c>
      <c r="F71" s="14" t="s">
        <v>36</v>
      </c>
      <c r="G71" s="15">
        <v>74.171180000000007</v>
      </c>
      <c r="H71" s="18">
        <v>1.97</v>
      </c>
      <c r="I71" s="15">
        <v>1.797150000000002</v>
      </c>
      <c r="J71" s="14"/>
      <c r="K71" s="18">
        <v>73.482879999999994</v>
      </c>
      <c r="L71" s="18">
        <f t="shared" si="4"/>
        <v>-0.68830000000001235</v>
      </c>
      <c r="M71" s="15">
        <v>76.045400000000001</v>
      </c>
      <c r="N71" s="18"/>
      <c r="O71" s="16">
        <v>1.04</v>
      </c>
      <c r="P71" s="14"/>
      <c r="Q71" s="51">
        <f>H71+I71+J71+P71</f>
        <v>3.7671500000000018</v>
      </c>
      <c r="R71" s="17">
        <v>73.228470000000002</v>
      </c>
      <c r="S71" s="17">
        <f t="shared" si="5"/>
        <v>-0.25440999999999292</v>
      </c>
      <c r="T71" s="67">
        <f t="shared" si="6"/>
        <v>76.995620000000002</v>
      </c>
      <c r="U71" s="91">
        <v>19</v>
      </c>
    </row>
    <row r="72" spans="1:21" ht="15.75" thickBot="1" x14ac:dyDescent="0.3">
      <c r="A72" s="58"/>
      <c r="B72" s="19"/>
      <c r="C72" s="19"/>
      <c r="D72" s="20"/>
      <c r="E72" s="21"/>
      <c r="F72" s="112" t="s">
        <v>193</v>
      </c>
      <c r="G72" s="22"/>
      <c r="H72" s="62">
        <v>42230</v>
      </c>
      <c r="I72" s="62">
        <v>42243</v>
      </c>
      <c r="J72" s="21"/>
      <c r="K72" s="24"/>
      <c r="L72" s="21"/>
      <c r="M72" s="22"/>
      <c r="N72" s="24"/>
      <c r="O72" s="23"/>
      <c r="P72" s="21"/>
      <c r="Q72" s="23"/>
      <c r="R72" s="39"/>
      <c r="S72" s="39"/>
      <c r="T72" s="69"/>
      <c r="U72" s="92"/>
    </row>
    <row r="73" spans="1:21" s="7" customFormat="1" ht="15.75" thickBot="1" x14ac:dyDescent="0.3">
      <c r="A73" s="60" t="s">
        <v>139</v>
      </c>
      <c r="B73" s="25"/>
      <c r="C73" s="25"/>
      <c r="D73" s="55" t="s">
        <v>155</v>
      </c>
      <c r="E73" s="119" t="s">
        <v>185</v>
      </c>
      <c r="F73" s="26"/>
      <c r="G73" s="27"/>
      <c r="H73" s="63"/>
      <c r="I73" s="27"/>
      <c r="J73" s="116" t="s">
        <v>184</v>
      </c>
      <c r="K73" s="29"/>
      <c r="L73" s="26"/>
      <c r="M73" s="11"/>
      <c r="N73" s="29"/>
      <c r="O73" s="11" t="s">
        <v>145</v>
      </c>
      <c r="P73" s="26"/>
      <c r="Q73" s="11"/>
      <c r="R73" s="28"/>
      <c r="S73" s="28"/>
      <c r="T73" s="11"/>
      <c r="U73" s="10"/>
    </row>
    <row r="74" spans="1:21" x14ac:dyDescent="0.25">
      <c r="A74" s="56" t="s">
        <v>47</v>
      </c>
      <c r="B74" s="12">
        <v>6544785.4773000004</v>
      </c>
      <c r="C74" s="12">
        <v>583613.07440000004</v>
      </c>
      <c r="D74" s="13" t="s">
        <v>48</v>
      </c>
      <c r="E74" s="14">
        <v>11.5</v>
      </c>
      <c r="F74" s="14" t="s">
        <v>36</v>
      </c>
      <c r="G74" s="16">
        <v>73.989469999999997</v>
      </c>
      <c r="H74" s="18">
        <v>1.98</v>
      </c>
      <c r="I74" s="18">
        <v>1.752350000000007</v>
      </c>
      <c r="J74" s="14"/>
      <c r="K74" s="18">
        <v>73.454959999999986</v>
      </c>
      <c r="L74" s="18">
        <f t="shared" ref="L74:L92" si="7">K74-G74</f>
        <v>-0.53451000000001159</v>
      </c>
      <c r="M74" s="15">
        <v>76.055000000000007</v>
      </c>
      <c r="N74" s="18"/>
      <c r="O74" s="16">
        <v>0.99</v>
      </c>
      <c r="P74" s="14"/>
      <c r="Q74" s="51">
        <f>H74+I74+J74+P74</f>
        <v>3.7323500000000069</v>
      </c>
      <c r="R74" s="17">
        <v>73.180999999999983</v>
      </c>
      <c r="S74" s="17">
        <f t="shared" ref="S74:S92" si="8">R74-K74</f>
        <v>-0.27396000000000242</v>
      </c>
      <c r="T74" s="67">
        <f t="shared" ref="T74:T92" si="9">R74+Q74</f>
        <v>76.913349999999994</v>
      </c>
      <c r="U74" s="91">
        <v>15</v>
      </c>
    </row>
    <row r="75" spans="1:21" ht="15.75" thickBot="1" x14ac:dyDescent="0.3">
      <c r="A75" s="58"/>
      <c r="B75" s="19"/>
      <c r="C75" s="19"/>
      <c r="D75" s="20"/>
      <c r="E75" s="21"/>
      <c r="F75" s="21"/>
      <c r="G75" s="23"/>
      <c r="H75" s="62">
        <v>42240</v>
      </c>
      <c r="I75" s="62">
        <v>42265</v>
      </c>
      <c r="J75" s="21"/>
      <c r="K75" s="24"/>
      <c r="L75" s="21"/>
      <c r="M75" s="22"/>
      <c r="N75" s="24"/>
      <c r="O75" s="23"/>
      <c r="P75" s="21"/>
      <c r="Q75" s="53"/>
      <c r="R75" s="39"/>
      <c r="S75" s="39"/>
      <c r="T75" s="69"/>
      <c r="U75" s="92"/>
    </row>
    <row r="76" spans="1:21" x14ac:dyDescent="0.25">
      <c r="A76" s="59" t="s">
        <v>49</v>
      </c>
      <c r="B76" s="41">
        <v>6544807.8503999999</v>
      </c>
      <c r="C76" s="41">
        <v>583618.42460000003</v>
      </c>
      <c r="D76" s="42" t="s">
        <v>48</v>
      </c>
      <c r="E76" s="43">
        <v>-11.5</v>
      </c>
      <c r="F76" s="43" t="s">
        <v>36</v>
      </c>
      <c r="G76" s="46">
        <v>73.970570000000009</v>
      </c>
      <c r="H76" s="47">
        <v>1.99</v>
      </c>
      <c r="I76" s="47">
        <v>1.9028599999999898</v>
      </c>
      <c r="J76" s="43"/>
      <c r="K76" s="47">
        <v>73.339280000000016</v>
      </c>
      <c r="L76" s="47">
        <f t="shared" si="7"/>
        <v>-0.6312899999999928</v>
      </c>
      <c r="M76" s="44">
        <v>76.055000000000007</v>
      </c>
      <c r="N76" s="47"/>
      <c r="O76" s="46">
        <v>0.99</v>
      </c>
      <c r="P76" s="43"/>
      <c r="Q76" s="54">
        <f>H76+I76+J76+P76</f>
        <v>3.89285999999999</v>
      </c>
      <c r="R76" s="45">
        <v>73.012460000000019</v>
      </c>
      <c r="S76" s="45">
        <f t="shared" si="8"/>
        <v>-0.32681999999999789</v>
      </c>
      <c r="T76" s="70">
        <f t="shared" si="9"/>
        <v>76.905320000000003</v>
      </c>
      <c r="U76" s="105">
        <v>15</v>
      </c>
    </row>
    <row r="77" spans="1:21" ht="15.75" thickBot="1" x14ac:dyDescent="0.3">
      <c r="A77" s="57"/>
      <c r="B77" s="31"/>
      <c r="C77" s="31"/>
      <c r="D77" s="32"/>
      <c r="E77" s="33"/>
      <c r="F77" s="33"/>
      <c r="G77" s="36"/>
      <c r="H77" s="61">
        <v>42240</v>
      </c>
      <c r="I77" s="61">
        <v>42265</v>
      </c>
      <c r="J77" s="33"/>
      <c r="K77" s="37"/>
      <c r="L77" s="33"/>
      <c r="M77" s="34"/>
      <c r="N77" s="37"/>
      <c r="O77" s="36"/>
      <c r="P77" s="33"/>
      <c r="Q77" s="52"/>
      <c r="R77" s="35"/>
      <c r="S77" s="35"/>
      <c r="T77" s="68"/>
      <c r="U77" s="106"/>
    </row>
    <row r="78" spans="1:21" x14ac:dyDescent="0.25">
      <c r="A78" s="56" t="s">
        <v>50</v>
      </c>
      <c r="B78" s="12">
        <v>6544810.6601</v>
      </c>
      <c r="C78" s="12">
        <v>583606.82920000004</v>
      </c>
      <c r="D78" s="13" t="s">
        <v>51</v>
      </c>
      <c r="E78" s="14">
        <v>-11.5</v>
      </c>
      <c r="F78" s="14" t="s">
        <v>36</v>
      </c>
      <c r="G78" s="15">
        <v>74.252420000000001</v>
      </c>
      <c r="H78" s="18">
        <v>1.99</v>
      </c>
      <c r="I78" s="18">
        <v>2.0227600000000052</v>
      </c>
      <c r="J78" s="14"/>
      <c r="K78" s="18">
        <v>73.260900000000007</v>
      </c>
      <c r="L78" s="18">
        <f t="shared" si="7"/>
        <v>-0.99151999999999418</v>
      </c>
      <c r="M78" s="15">
        <v>76.055000000000007</v>
      </c>
      <c r="N78" s="18"/>
      <c r="O78" s="16">
        <v>0.99</v>
      </c>
      <c r="P78" s="14"/>
      <c r="Q78" s="51">
        <f>H78+I78+J78+P78</f>
        <v>4.0127600000000054</v>
      </c>
      <c r="R78" s="17">
        <v>72.938450000000003</v>
      </c>
      <c r="S78" s="17">
        <f t="shared" si="8"/>
        <v>-0.32245000000000346</v>
      </c>
      <c r="T78" s="67">
        <f t="shared" si="9"/>
        <v>76.951210000000003</v>
      </c>
      <c r="U78" s="91">
        <v>14</v>
      </c>
    </row>
    <row r="79" spans="1:21" ht="15.75" thickBot="1" x14ac:dyDescent="0.3">
      <c r="A79" s="58"/>
      <c r="B79" s="19"/>
      <c r="C79" s="19"/>
      <c r="D79" s="20"/>
      <c r="E79" s="21"/>
      <c r="F79" s="21"/>
      <c r="G79" s="22"/>
      <c r="H79" s="62">
        <v>42241</v>
      </c>
      <c r="I79" s="62">
        <v>42265</v>
      </c>
      <c r="J79" s="21"/>
      <c r="K79" s="24"/>
      <c r="L79" s="21"/>
      <c r="M79" s="22"/>
      <c r="N79" s="24"/>
      <c r="O79" s="23"/>
      <c r="P79" s="21"/>
      <c r="Q79" s="53"/>
      <c r="R79" s="39"/>
      <c r="S79" s="39"/>
      <c r="T79" s="69"/>
      <c r="U79" s="92"/>
    </row>
    <row r="80" spans="1:21" x14ac:dyDescent="0.25">
      <c r="A80" s="59" t="s">
        <v>52</v>
      </c>
      <c r="B80" s="41">
        <v>6544806.2898000004</v>
      </c>
      <c r="C80" s="41">
        <v>583605.75630000001</v>
      </c>
      <c r="D80" s="42" t="s">
        <v>51</v>
      </c>
      <c r="E80" s="43">
        <v>-7</v>
      </c>
      <c r="F80" s="43" t="s">
        <v>2</v>
      </c>
      <c r="G80" s="44">
        <v>74.19453</v>
      </c>
      <c r="H80" s="47">
        <v>1.9850000000000001</v>
      </c>
      <c r="I80" s="47">
        <v>1.253380000000007</v>
      </c>
      <c r="J80" s="43"/>
      <c r="K80" s="47">
        <v>73.538619999999995</v>
      </c>
      <c r="L80" s="47">
        <f t="shared" si="7"/>
        <v>-0.65591000000000577</v>
      </c>
      <c r="M80" s="44">
        <v>76.267499999999998</v>
      </c>
      <c r="N80" s="47">
        <v>76.221279999999993</v>
      </c>
      <c r="O80" s="46">
        <v>0.78</v>
      </c>
      <c r="P80" s="47">
        <v>0.39417000000000257</v>
      </c>
      <c r="Q80" s="54">
        <f>H80+I80+J80+P80</f>
        <v>3.6325500000000099</v>
      </c>
      <c r="R80" s="45">
        <v>73.223299999999995</v>
      </c>
      <c r="S80" s="45">
        <f t="shared" si="8"/>
        <v>-0.31531999999999982</v>
      </c>
      <c r="T80" s="70">
        <f t="shared" si="9"/>
        <v>76.855850000000004</v>
      </c>
      <c r="U80" s="105">
        <v>14</v>
      </c>
    </row>
    <row r="81" spans="1:21" ht="15.75" thickBot="1" x14ac:dyDescent="0.3">
      <c r="A81" s="57"/>
      <c r="B81" s="31"/>
      <c r="C81" s="31"/>
      <c r="D81" s="32"/>
      <c r="E81" s="33"/>
      <c r="F81" s="33"/>
      <c r="G81" s="34"/>
      <c r="H81" s="61">
        <v>42241</v>
      </c>
      <c r="I81" s="61">
        <v>42265</v>
      </c>
      <c r="J81" s="33"/>
      <c r="K81" s="37"/>
      <c r="L81" s="33"/>
      <c r="M81" s="34"/>
      <c r="N81" s="37"/>
      <c r="O81" s="36"/>
      <c r="P81" s="61">
        <v>42279</v>
      </c>
      <c r="Q81" s="52"/>
      <c r="R81" s="35"/>
      <c r="S81" s="35"/>
      <c r="T81" s="68"/>
      <c r="U81" s="106"/>
    </row>
    <row r="82" spans="1:21" x14ac:dyDescent="0.25">
      <c r="A82" s="56" t="s">
        <v>53</v>
      </c>
      <c r="B82" s="12">
        <v>6544799.4914999995</v>
      </c>
      <c r="C82" s="12">
        <v>583604.08790000004</v>
      </c>
      <c r="D82" s="13" t="s">
        <v>51</v>
      </c>
      <c r="E82" s="14">
        <v>0</v>
      </c>
      <c r="F82" s="14" t="s">
        <v>2</v>
      </c>
      <c r="G82" s="15">
        <v>74.102869999999996</v>
      </c>
      <c r="H82" s="18">
        <v>2.1850000000000001</v>
      </c>
      <c r="I82" s="18">
        <v>1.4548699999999997</v>
      </c>
      <c r="J82" s="14"/>
      <c r="K82" s="18">
        <v>73.476039999999998</v>
      </c>
      <c r="L82" s="18">
        <f t="shared" si="7"/>
        <v>-0.62682999999999822</v>
      </c>
      <c r="M82" s="15">
        <v>76.534999999999997</v>
      </c>
      <c r="N82" s="18">
        <v>76.486050000000006</v>
      </c>
      <c r="O82" s="16">
        <v>0.5</v>
      </c>
      <c r="P82" s="14"/>
      <c r="Q82" s="51">
        <f>H82+I82+J82+P82</f>
        <v>3.6398699999999997</v>
      </c>
      <c r="R82" s="17">
        <v>73.19641</v>
      </c>
      <c r="S82" s="17">
        <f t="shared" si="8"/>
        <v>-0.27962999999999738</v>
      </c>
      <c r="T82" s="67">
        <f t="shared" si="9"/>
        <v>76.836280000000002</v>
      </c>
      <c r="U82" s="91">
        <v>14</v>
      </c>
    </row>
    <row r="83" spans="1:21" ht="15.75" thickBot="1" x14ac:dyDescent="0.3">
      <c r="A83" s="103"/>
      <c r="B83" s="19"/>
      <c r="C83" s="19"/>
      <c r="D83" s="20"/>
      <c r="E83" s="21"/>
      <c r="F83" s="21"/>
      <c r="G83" s="22"/>
      <c r="H83" s="62">
        <v>42241</v>
      </c>
      <c r="I83" s="62">
        <v>42265</v>
      </c>
      <c r="J83" s="21"/>
      <c r="K83" s="24"/>
      <c r="L83" s="21"/>
      <c r="M83" s="22"/>
      <c r="N83" s="24"/>
      <c r="O83" s="23"/>
      <c r="P83" s="21"/>
      <c r="Q83" s="53"/>
      <c r="R83" s="39"/>
      <c r="S83" s="39"/>
      <c r="T83" s="69"/>
      <c r="U83" s="92"/>
    </row>
    <row r="84" spans="1:21" x14ac:dyDescent="0.25">
      <c r="A84" s="59" t="s">
        <v>149</v>
      </c>
      <c r="B84" s="41">
        <v>6544799.4914999995</v>
      </c>
      <c r="C84" s="41">
        <v>583604.28</v>
      </c>
      <c r="D84" s="42" t="s">
        <v>148</v>
      </c>
      <c r="E84" s="43">
        <v>0</v>
      </c>
      <c r="F84" s="43" t="s">
        <v>2</v>
      </c>
      <c r="G84" s="44"/>
      <c r="H84" s="47">
        <v>1.25</v>
      </c>
      <c r="I84" s="43"/>
      <c r="J84" s="43"/>
      <c r="K84" s="47">
        <v>76.985429999999994</v>
      </c>
      <c r="L84" s="47"/>
      <c r="M84" s="44">
        <v>76.534999999999997</v>
      </c>
      <c r="N84" s="47"/>
      <c r="O84" s="46">
        <v>0.5</v>
      </c>
      <c r="P84" s="43"/>
      <c r="Q84" s="54">
        <f>H84+I85+J84+P84</f>
        <v>1.25</v>
      </c>
      <c r="R84" s="45"/>
      <c r="S84" s="45"/>
      <c r="T84" s="70">
        <v>76.708209999999994</v>
      </c>
      <c r="U84" s="105">
        <v>9</v>
      </c>
    </row>
    <row r="85" spans="1:21" ht="15.75" thickBot="1" x14ac:dyDescent="0.3">
      <c r="A85" s="57"/>
      <c r="B85" s="31"/>
      <c r="C85" s="114" t="s">
        <v>192</v>
      </c>
      <c r="D85" s="32"/>
      <c r="E85" s="36"/>
      <c r="F85" s="33" t="s">
        <v>150</v>
      </c>
      <c r="G85" s="34"/>
      <c r="H85" s="61">
        <v>42265</v>
      </c>
      <c r="I85" s="61"/>
      <c r="J85" s="33"/>
      <c r="K85" s="37"/>
      <c r="L85" s="33"/>
      <c r="M85" s="34"/>
      <c r="N85" s="37"/>
      <c r="O85" s="36"/>
      <c r="P85" s="33"/>
      <c r="Q85" s="52"/>
      <c r="R85" s="35"/>
      <c r="S85" s="35"/>
      <c r="T85" s="68"/>
      <c r="U85" s="106"/>
    </row>
    <row r="86" spans="1:21" x14ac:dyDescent="0.25">
      <c r="A86" s="56" t="s">
        <v>54</v>
      </c>
      <c r="B86" s="12">
        <v>6544792.6934000002</v>
      </c>
      <c r="C86" s="12">
        <v>583602.41859999998</v>
      </c>
      <c r="D86" s="13" t="s">
        <v>51</v>
      </c>
      <c r="E86" s="14">
        <v>7</v>
      </c>
      <c r="F86" s="14" t="s">
        <v>2</v>
      </c>
      <c r="G86" s="15">
        <v>74.143909999999991</v>
      </c>
      <c r="H86" s="18">
        <v>1.98</v>
      </c>
      <c r="I86" s="18">
        <v>1.4630999999999972</v>
      </c>
      <c r="J86" s="14"/>
      <c r="K86" s="18">
        <v>73.364130000000003</v>
      </c>
      <c r="L86" s="18">
        <f t="shared" si="7"/>
        <v>-0.77977999999998815</v>
      </c>
      <c r="M86" s="15">
        <v>76.267499999999998</v>
      </c>
      <c r="N86" s="18">
        <v>76.191519999999997</v>
      </c>
      <c r="O86" s="16">
        <v>0.78</v>
      </c>
      <c r="P86" s="18">
        <v>0.39785999999999433</v>
      </c>
      <c r="Q86" s="51">
        <f>H86+I86+J86+P86</f>
        <v>3.8409599999999915</v>
      </c>
      <c r="R86" s="17">
        <v>73.091130000000007</v>
      </c>
      <c r="S86" s="17">
        <f t="shared" si="8"/>
        <v>-0.27299999999999613</v>
      </c>
      <c r="T86" s="67">
        <f t="shared" si="9"/>
        <v>76.932090000000002</v>
      </c>
      <c r="U86" s="91">
        <v>14</v>
      </c>
    </row>
    <row r="87" spans="1:21" ht="15.75" thickBot="1" x14ac:dyDescent="0.3">
      <c r="A87" s="58"/>
      <c r="B87" s="19"/>
      <c r="C87" s="19"/>
      <c r="D87" s="20"/>
      <c r="E87" s="21"/>
      <c r="F87" s="21"/>
      <c r="G87" s="22"/>
      <c r="H87" s="62">
        <v>42241</v>
      </c>
      <c r="I87" s="62">
        <v>42265</v>
      </c>
      <c r="J87" s="21"/>
      <c r="K87" s="24"/>
      <c r="L87" s="21"/>
      <c r="M87" s="22"/>
      <c r="N87" s="24"/>
      <c r="O87" s="23"/>
      <c r="P87" s="62">
        <v>42279</v>
      </c>
      <c r="Q87" s="53"/>
      <c r="R87" s="39"/>
      <c r="S87" s="39"/>
      <c r="T87" s="69"/>
      <c r="U87" s="92"/>
    </row>
    <row r="88" spans="1:21" x14ac:dyDescent="0.25">
      <c r="A88" s="59" t="s">
        <v>55</v>
      </c>
      <c r="B88" s="41">
        <v>6544788.3230999997</v>
      </c>
      <c r="C88" s="41">
        <v>583601.34569999995</v>
      </c>
      <c r="D88" s="42" t="s">
        <v>51</v>
      </c>
      <c r="E88" s="43">
        <v>11.5</v>
      </c>
      <c r="F88" s="43" t="s">
        <v>36</v>
      </c>
      <c r="G88" s="44">
        <v>74.111750000000001</v>
      </c>
      <c r="H88" s="47">
        <v>1.9850000000000001</v>
      </c>
      <c r="I88" s="47">
        <v>1.8999899999999883</v>
      </c>
      <c r="J88" s="43"/>
      <c r="K88" s="47">
        <v>73.365790000000018</v>
      </c>
      <c r="L88" s="47">
        <f t="shared" si="7"/>
        <v>-0.74595999999998241</v>
      </c>
      <c r="M88" s="44">
        <v>76.055000000000007</v>
      </c>
      <c r="N88" s="47"/>
      <c r="O88" s="46">
        <v>0.99</v>
      </c>
      <c r="P88" s="43"/>
      <c r="Q88" s="54">
        <f>H88+I88+J88+P88</f>
        <v>3.8849899999999886</v>
      </c>
      <c r="R88" s="45">
        <v>73.09508000000001</v>
      </c>
      <c r="S88" s="45">
        <f t="shared" si="8"/>
        <v>-0.27071000000000822</v>
      </c>
      <c r="T88" s="70">
        <f t="shared" si="9"/>
        <v>76.980069999999998</v>
      </c>
      <c r="U88" s="105">
        <v>14</v>
      </c>
    </row>
    <row r="89" spans="1:21" ht="15.75" thickBot="1" x14ac:dyDescent="0.3">
      <c r="A89" s="57"/>
      <c r="B89" s="31"/>
      <c r="C89" s="31"/>
      <c r="D89" s="32"/>
      <c r="E89" s="33"/>
      <c r="F89" s="33"/>
      <c r="G89" s="34"/>
      <c r="H89" s="61">
        <v>42241</v>
      </c>
      <c r="I89" s="61">
        <v>42265</v>
      </c>
      <c r="J89" s="33"/>
      <c r="K89" s="37"/>
      <c r="L89" s="33"/>
      <c r="M89" s="34"/>
      <c r="N89" s="37"/>
      <c r="O89" s="36"/>
      <c r="P89" s="33"/>
      <c r="Q89" s="52"/>
      <c r="R89" s="35"/>
      <c r="S89" s="35"/>
      <c r="T89" s="68"/>
      <c r="U89" s="106"/>
    </row>
    <row r="90" spans="1:21" x14ac:dyDescent="0.25">
      <c r="A90" s="56" t="s">
        <v>56</v>
      </c>
      <c r="B90" s="12">
        <v>6544791.2565000001</v>
      </c>
      <c r="C90" s="12">
        <v>583589.63870000001</v>
      </c>
      <c r="D90" s="13" t="s">
        <v>57</v>
      </c>
      <c r="E90" s="14">
        <v>11.5</v>
      </c>
      <c r="F90" s="14" t="s">
        <v>36</v>
      </c>
      <c r="G90" s="15">
        <v>74.003999999999991</v>
      </c>
      <c r="H90" s="18">
        <v>1.98</v>
      </c>
      <c r="I90" s="18">
        <v>2.0029399999999953</v>
      </c>
      <c r="J90" s="14"/>
      <c r="K90" s="18">
        <v>73.180779999999999</v>
      </c>
      <c r="L90" s="18">
        <f t="shared" si="7"/>
        <v>-0.82321999999999207</v>
      </c>
      <c r="M90" s="15">
        <v>76.055000000000007</v>
      </c>
      <c r="N90" s="18"/>
      <c r="O90" s="16">
        <v>0.99</v>
      </c>
      <c r="P90" s="14"/>
      <c r="Q90" s="51">
        <f>H90+I90+J90+P90</f>
        <v>3.9829399999999953</v>
      </c>
      <c r="R90" s="17">
        <v>72.935339999999997</v>
      </c>
      <c r="S90" s="17">
        <f t="shared" si="8"/>
        <v>-0.2454400000000021</v>
      </c>
      <c r="T90" s="67">
        <f t="shared" si="9"/>
        <v>76.918279999999996</v>
      </c>
      <c r="U90" s="91">
        <v>14</v>
      </c>
    </row>
    <row r="91" spans="1:21" ht="15.75" thickBot="1" x14ac:dyDescent="0.3">
      <c r="A91" s="58"/>
      <c r="B91" s="19"/>
      <c r="C91" s="19"/>
      <c r="D91" s="20"/>
      <c r="E91" s="21"/>
      <c r="F91" s="21"/>
      <c r="G91" s="22"/>
      <c r="H91" s="62">
        <v>42242</v>
      </c>
      <c r="I91" s="62">
        <v>42265</v>
      </c>
      <c r="J91" s="21"/>
      <c r="K91" s="24"/>
      <c r="L91" s="21"/>
      <c r="M91" s="22"/>
      <c r="N91" s="24"/>
      <c r="O91" s="23"/>
      <c r="P91" s="21"/>
      <c r="Q91" s="53"/>
      <c r="R91" s="39"/>
      <c r="S91" s="39"/>
      <c r="T91" s="69"/>
      <c r="U91" s="92"/>
    </row>
    <row r="92" spans="1:21" x14ac:dyDescent="0.25">
      <c r="A92" s="59" t="s">
        <v>58</v>
      </c>
      <c r="B92" s="41">
        <v>6544813.5636999998</v>
      </c>
      <c r="C92" s="41">
        <v>583595.25699999998</v>
      </c>
      <c r="D92" s="42" t="s">
        <v>57</v>
      </c>
      <c r="E92" s="43">
        <v>-11.5</v>
      </c>
      <c r="F92" s="43" t="s">
        <v>36</v>
      </c>
      <c r="G92" s="44">
        <v>74.088999999999999</v>
      </c>
      <c r="H92" s="47">
        <v>1.9850000000000001</v>
      </c>
      <c r="I92" s="47">
        <v>1.7575700000000012</v>
      </c>
      <c r="J92" s="43"/>
      <c r="K92" s="47">
        <v>73.452759999999998</v>
      </c>
      <c r="L92" s="47">
        <f t="shared" si="7"/>
        <v>-0.6362400000000008</v>
      </c>
      <c r="M92" s="44">
        <v>76.055000000000007</v>
      </c>
      <c r="N92" s="47"/>
      <c r="O92" s="46">
        <v>0.99</v>
      </c>
      <c r="P92" s="43"/>
      <c r="Q92" s="54">
        <f>H92+I92+J92+P92</f>
        <v>3.7425700000000015</v>
      </c>
      <c r="R92" s="45">
        <v>73.156009999999995</v>
      </c>
      <c r="S92" s="45">
        <f t="shared" si="8"/>
        <v>-0.29675000000000296</v>
      </c>
      <c r="T92" s="70">
        <f t="shared" si="9"/>
        <v>76.898579999999995</v>
      </c>
      <c r="U92" s="105">
        <v>14</v>
      </c>
    </row>
    <row r="93" spans="1:21" ht="15.75" thickBot="1" x14ac:dyDescent="0.3">
      <c r="A93" s="57"/>
      <c r="B93" s="31"/>
      <c r="C93" s="31"/>
      <c r="D93" s="32"/>
      <c r="E93" s="33"/>
      <c r="F93" s="33"/>
      <c r="G93" s="34"/>
      <c r="H93" s="61">
        <v>42242</v>
      </c>
      <c r="I93" s="61">
        <v>42265</v>
      </c>
      <c r="J93" s="33"/>
      <c r="K93" s="37"/>
      <c r="L93" s="33"/>
      <c r="M93" s="34"/>
      <c r="N93" s="36"/>
      <c r="O93" s="36"/>
      <c r="P93" s="33"/>
      <c r="Q93" s="52"/>
      <c r="R93" s="35"/>
      <c r="S93" s="35"/>
      <c r="T93" s="68"/>
      <c r="U93" s="106"/>
    </row>
    <row r="94" spans="1:21" s="7" customFormat="1" ht="15.75" thickBot="1" x14ac:dyDescent="0.3">
      <c r="A94" s="93" t="s">
        <v>139</v>
      </c>
      <c r="B94" s="94"/>
      <c r="C94" s="94"/>
      <c r="D94" s="82" t="s">
        <v>156</v>
      </c>
      <c r="E94" s="116" t="s">
        <v>185</v>
      </c>
      <c r="F94" s="95"/>
      <c r="G94" s="96"/>
      <c r="H94" s="87"/>
      <c r="I94" s="100"/>
      <c r="J94" s="87"/>
      <c r="K94" s="87"/>
      <c r="L94" s="95"/>
      <c r="M94" s="96"/>
      <c r="N94" s="87"/>
      <c r="O94" s="87"/>
      <c r="P94" s="95"/>
      <c r="Q94" s="88"/>
      <c r="R94" s="104"/>
      <c r="S94" s="88"/>
      <c r="T94" s="88"/>
      <c r="U94" s="90"/>
    </row>
    <row r="95" spans="1:21" ht="15.75" thickBot="1" x14ac:dyDescent="0.3">
      <c r="B95" s="138"/>
      <c r="C95" s="138"/>
      <c r="D95" s="120"/>
      <c r="E95" s="3"/>
      <c r="F95" s="3"/>
      <c r="G95" s="2"/>
      <c r="M95" s="2"/>
    </row>
    <row r="96" spans="1:21" ht="15.75" thickBot="1" x14ac:dyDescent="0.3">
      <c r="A96" s="143" t="s">
        <v>199</v>
      </c>
      <c r="B96" s="144"/>
      <c r="C96" s="144"/>
      <c r="D96" s="144"/>
      <c r="E96" s="145"/>
      <c r="F96" s="145"/>
      <c r="G96" s="146"/>
      <c r="I96" s="5"/>
    </row>
    <row r="97" spans="1:9" ht="109.5" customHeight="1" thickBot="1" x14ac:dyDescent="0.3">
      <c r="A97" s="142" t="s">
        <v>169</v>
      </c>
      <c r="B97" s="107" t="s">
        <v>170</v>
      </c>
      <c r="C97" s="108" t="s">
        <v>171</v>
      </c>
      <c r="D97" s="72" t="s">
        <v>173</v>
      </c>
      <c r="E97" s="73" t="s">
        <v>161</v>
      </c>
      <c r="F97" s="73" t="s">
        <v>136</v>
      </c>
      <c r="G97" s="139" t="s">
        <v>160</v>
      </c>
      <c r="I97" s="121"/>
    </row>
    <row r="98" spans="1:9" ht="99.75" thickBot="1" x14ac:dyDescent="0.3">
      <c r="A98" s="109" t="s">
        <v>172</v>
      </c>
      <c r="B98" s="107" t="s">
        <v>167</v>
      </c>
      <c r="C98" s="108" t="s">
        <v>168</v>
      </c>
      <c r="D98" s="72" t="s">
        <v>174</v>
      </c>
      <c r="E98" s="110" t="s">
        <v>175</v>
      </c>
      <c r="F98" s="73" t="s">
        <v>187</v>
      </c>
      <c r="G98" s="139" t="s">
        <v>186</v>
      </c>
    </row>
    <row r="99" spans="1:9" x14ac:dyDescent="0.25">
      <c r="A99" s="127" t="s">
        <v>59</v>
      </c>
      <c r="B99" s="128">
        <v>6544792.5599999996</v>
      </c>
      <c r="C99" s="128">
        <v>583730.20609999995</v>
      </c>
      <c r="D99" s="129" t="s">
        <v>60</v>
      </c>
      <c r="E99" s="130">
        <v>20.399999999999999</v>
      </c>
      <c r="F99" s="130">
        <v>-1.5670000000000073E-2</v>
      </c>
      <c r="G99" s="131">
        <v>74.121319999999997</v>
      </c>
    </row>
    <row r="100" spans="1:9" x14ac:dyDescent="0.25">
      <c r="A100" s="132" t="s">
        <v>61</v>
      </c>
      <c r="B100" s="8">
        <v>6544794.5429999996</v>
      </c>
      <c r="C100" s="8">
        <v>583720.44649999996</v>
      </c>
      <c r="D100" s="1" t="s">
        <v>62</v>
      </c>
      <c r="E100" s="122">
        <v>20.399999999999999</v>
      </c>
      <c r="F100" s="122">
        <v>-1.6680000000008022E-2</v>
      </c>
      <c r="G100" s="133">
        <v>74.221869999999996</v>
      </c>
    </row>
    <row r="101" spans="1:9" x14ac:dyDescent="0.25">
      <c r="A101" s="132" t="s">
        <v>63</v>
      </c>
      <c r="B101" s="8">
        <v>6544798.5680999998</v>
      </c>
      <c r="C101" s="8">
        <v>583700.85569999996</v>
      </c>
      <c r="D101" s="1" t="s">
        <v>64</v>
      </c>
      <c r="E101" s="122">
        <v>20.399999999999999</v>
      </c>
      <c r="F101" s="122">
        <v>-1.4060000000000628E-2</v>
      </c>
      <c r="G101" s="133">
        <v>74.425610000000006</v>
      </c>
    </row>
    <row r="102" spans="1:9" x14ac:dyDescent="0.25">
      <c r="A102" s="132" t="s">
        <v>65</v>
      </c>
      <c r="B102" s="8">
        <v>6544800.5785999997</v>
      </c>
      <c r="C102" s="8">
        <v>583691.23380000005</v>
      </c>
      <c r="D102" s="1" t="s">
        <v>66</v>
      </c>
      <c r="E102" s="122">
        <v>20.399999999999999</v>
      </c>
      <c r="F102" s="122">
        <v>-1.9180000000005748E-2</v>
      </c>
      <c r="G102" s="133">
        <v>74.257149999999996</v>
      </c>
    </row>
    <row r="103" spans="1:9" x14ac:dyDescent="0.25">
      <c r="A103" s="132" t="s">
        <v>67</v>
      </c>
      <c r="B103" s="8">
        <v>6544804.7657000003</v>
      </c>
      <c r="C103" s="8">
        <v>583671.67700000003</v>
      </c>
      <c r="D103" s="1" t="s">
        <v>20</v>
      </c>
      <c r="E103" s="122">
        <v>20.399999999999999</v>
      </c>
      <c r="F103" s="122">
        <v>-1.9429999999999836E-2</v>
      </c>
      <c r="G103" s="133">
        <v>74.2042</v>
      </c>
    </row>
    <row r="104" spans="1:9" x14ac:dyDescent="0.25">
      <c r="A104" s="132" t="s">
        <v>68</v>
      </c>
      <c r="B104" s="8">
        <v>6544806.8706</v>
      </c>
      <c r="C104" s="8">
        <v>583662.11780000001</v>
      </c>
      <c r="D104" s="1" t="s">
        <v>26</v>
      </c>
      <c r="E104" s="122">
        <v>20.399999999999999</v>
      </c>
      <c r="F104" s="122">
        <v>-2.091000000000065E-2</v>
      </c>
      <c r="G104" s="133">
        <v>74.305520000000001</v>
      </c>
    </row>
    <row r="105" spans="1:9" x14ac:dyDescent="0.25">
      <c r="A105" s="132" t="s">
        <v>69</v>
      </c>
      <c r="B105" s="8">
        <v>6544811.2869999995</v>
      </c>
      <c r="C105" s="8">
        <v>583642.6189</v>
      </c>
      <c r="D105" s="1" t="s">
        <v>70</v>
      </c>
      <c r="E105" s="122">
        <v>20.399999999999999</v>
      </c>
      <c r="F105" s="122">
        <v>-1.8419999999991887E-2</v>
      </c>
      <c r="G105" s="133">
        <v>74.251850000000005</v>
      </c>
    </row>
    <row r="106" spans="1:9" x14ac:dyDescent="0.25">
      <c r="A106" s="132" t="s">
        <v>71</v>
      </c>
      <c r="B106" s="8">
        <v>6544813.4935999997</v>
      </c>
      <c r="C106" s="8">
        <v>583633.14060000004</v>
      </c>
      <c r="D106" s="1" t="s">
        <v>72</v>
      </c>
      <c r="E106" s="122">
        <v>20.399999999999999</v>
      </c>
      <c r="F106" s="122">
        <v>-9.879999999995448E-3</v>
      </c>
      <c r="G106" s="133">
        <v>74.22945</v>
      </c>
    </row>
    <row r="107" spans="1:9" x14ac:dyDescent="0.25">
      <c r="A107" s="132" t="s">
        <v>73</v>
      </c>
      <c r="B107" s="8">
        <v>6544818.1452000001</v>
      </c>
      <c r="C107" s="8">
        <v>583613.68909999996</v>
      </c>
      <c r="D107" s="1" t="s">
        <v>74</v>
      </c>
      <c r="E107" s="122">
        <v>20.399999999999999</v>
      </c>
      <c r="F107" s="122">
        <v>-2.3110000000002628E-2</v>
      </c>
      <c r="G107" s="133">
        <v>74.221130000000002</v>
      </c>
    </row>
    <row r="108" spans="1:9" ht="15.75" thickBot="1" x14ac:dyDescent="0.3">
      <c r="A108" s="134" t="s">
        <v>75</v>
      </c>
      <c r="B108" s="135">
        <v>6544820.4709000001</v>
      </c>
      <c r="C108" s="135">
        <v>583604.21519999998</v>
      </c>
      <c r="D108" s="136" t="s">
        <v>76</v>
      </c>
      <c r="E108" s="112">
        <v>20.399999999999999</v>
      </c>
      <c r="F108" s="112">
        <v>-2.6299999999991996E-2</v>
      </c>
      <c r="G108" s="137">
        <v>74.351870000000005</v>
      </c>
    </row>
    <row r="109" spans="1:9" x14ac:dyDescent="0.25">
      <c r="A109" s="140" t="s">
        <v>77</v>
      </c>
      <c r="B109" s="125">
        <v>6544825.6393999998</v>
      </c>
      <c r="C109" s="125">
        <v>583574.19469999999</v>
      </c>
      <c r="D109" s="124" t="s">
        <v>78</v>
      </c>
      <c r="E109" s="126">
        <v>18</v>
      </c>
      <c r="F109" s="436" t="s">
        <v>220</v>
      </c>
      <c r="G109" s="437"/>
    </row>
    <row r="110" spans="1:9" ht="15.75" thickBot="1" x14ac:dyDescent="0.3">
      <c r="A110" s="141" t="s">
        <v>79</v>
      </c>
      <c r="B110" s="113">
        <v>6544831.7473999998</v>
      </c>
      <c r="C110" s="113">
        <v>583551.20869999996</v>
      </c>
      <c r="D110" s="123" t="s">
        <v>80</v>
      </c>
      <c r="E110" s="111">
        <v>18</v>
      </c>
      <c r="F110" s="438"/>
      <c r="G110" s="439"/>
    </row>
    <row r="111" spans="1:9" x14ac:dyDescent="0.25">
      <c r="A111" s="127" t="s">
        <v>81</v>
      </c>
      <c r="B111" s="128">
        <v>6544752.5745000001</v>
      </c>
      <c r="C111" s="128">
        <v>583722.09490000003</v>
      </c>
      <c r="D111" s="129" t="s">
        <v>60</v>
      </c>
      <c r="E111" s="130">
        <v>-20.399999999999999</v>
      </c>
      <c r="F111" s="130">
        <v>-1.4949999999998909E-2</v>
      </c>
      <c r="G111" s="131">
        <v>74.136240000000001</v>
      </c>
    </row>
    <row r="112" spans="1:9" x14ac:dyDescent="0.25">
      <c r="A112" s="132" t="s">
        <v>82</v>
      </c>
      <c r="B112" s="8">
        <v>6544754.5968000004</v>
      </c>
      <c r="C112" s="8">
        <v>583712.24490000005</v>
      </c>
      <c r="D112" s="1" t="s">
        <v>62</v>
      </c>
      <c r="E112" s="122">
        <v>-20.399999999999999</v>
      </c>
      <c r="F112" s="122">
        <v>-1.659999999999684E-2</v>
      </c>
      <c r="G112" s="133">
        <v>74.185119999999998</v>
      </c>
    </row>
    <row r="113" spans="1:19" x14ac:dyDescent="0.25">
      <c r="A113" s="132" t="s">
        <v>83</v>
      </c>
      <c r="B113" s="8">
        <v>6544758.6017000005</v>
      </c>
      <c r="C113" s="8">
        <v>583692.65</v>
      </c>
      <c r="D113" s="1" t="s">
        <v>64</v>
      </c>
      <c r="E113" s="122">
        <v>-20.399999999999999</v>
      </c>
      <c r="F113" s="122">
        <v>-2.6370000000000005E-2</v>
      </c>
      <c r="G113" s="133">
        <v>74.263419999999996</v>
      </c>
    </row>
    <row r="114" spans="1:19" x14ac:dyDescent="0.25">
      <c r="A114" s="132" t="s">
        <v>84</v>
      </c>
      <c r="B114" s="8">
        <v>6544760.682</v>
      </c>
      <c r="C114" s="8">
        <v>583682.69469999999</v>
      </c>
      <c r="D114" s="1" t="s">
        <v>66</v>
      </c>
      <c r="E114" s="122">
        <v>-20.399999999999999</v>
      </c>
      <c r="F114" s="122">
        <v>-2.3430000000004725E-2</v>
      </c>
      <c r="G114" s="133">
        <v>74.3429</v>
      </c>
    </row>
    <row r="115" spans="1:19" x14ac:dyDescent="0.25">
      <c r="A115" s="132" t="s">
        <v>85</v>
      </c>
      <c r="B115" s="8">
        <v>6544764.8689999999</v>
      </c>
      <c r="C115" s="8">
        <v>583663.13789999997</v>
      </c>
      <c r="D115" s="1" t="s">
        <v>20</v>
      </c>
      <c r="E115" s="122">
        <v>-20.399999999999999</v>
      </c>
      <c r="F115" s="122">
        <v>-3.0650000000008504E-2</v>
      </c>
      <c r="G115" s="133">
        <v>74.247039999999998</v>
      </c>
    </row>
    <row r="116" spans="1:19" x14ac:dyDescent="0.25">
      <c r="A116" s="132" t="s">
        <v>86</v>
      </c>
      <c r="B116" s="8">
        <v>6544767.0716000004</v>
      </c>
      <c r="C116" s="8">
        <v>583653.13439999998</v>
      </c>
      <c r="D116" s="1" t="s">
        <v>26</v>
      </c>
      <c r="E116" s="122">
        <v>-20.399999999999999</v>
      </c>
      <c r="F116" s="122">
        <v>-2.0660000000006562E-2</v>
      </c>
      <c r="G116" s="133">
        <v>74.293639999999996</v>
      </c>
    </row>
    <row r="117" spans="1:19" x14ac:dyDescent="0.25">
      <c r="A117" s="132" t="s">
        <v>87</v>
      </c>
      <c r="B117" s="8">
        <v>6544771.4894000003</v>
      </c>
      <c r="C117" s="8">
        <v>583633.62840000005</v>
      </c>
      <c r="D117" s="1" t="s">
        <v>70</v>
      </c>
      <c r="E117" s="122">
        <v>-20.399999999999999</v>
      </c>
      <c r="F117" s="122">
        <v>-2.2739999999998872E-2</v>
      </c>
      <c r="G117" s="133">
        <v>74.257710000000003</v>
      </c>
    </row>
    <row r="118" spans="1:19" x14ac:dyDescent="0.25">
      <c r="A118" s="132" t="s">
        <v>88</v>
      </c>
      <c r="B118" s="8">
        <v>6544773.8120999997</v>
      </c>
      <c r="C118" s="8">
        <v>583623.65130000003</v>
      </c>
      <c r="D118" s="1" t="s">
        <v>72</v>
      </c>
      <c r="E118" s="122">
        <v>-20.399999999999999</v>
      </c>
      <c r="F118" s="122">
        <v>-1.834999999999809E-2</v>
      </c>
      <c r="G118" s="133">
        <v>74.236559999999997</v>
      </c>
    </row>
    <row r="119" spans="1:19" x14ac:dyDescent="0.25">
      <c r="A119" s="132" t="s">
        <v>89</v>
      </c>
      <c r="B119" s="8">
        <v>6544778.4637000002</v>
      </c>
      <c r="C119" s="8">
        <v>583604.19979999994</v>
      </c>
      <c r="D119" s="1" t="s">
        <v>74</v>
      </c>
      <c r="E119" s="122">
        <v>-20.399999999999999</v>
      </c>
      <c r="F119" s="122">
        <v>-2.5620000000003529E-2</v>
      </c>
      <c r="G119" s="133">
        <v>74.230119999999999</v>
      </c>
    </row>
    <row r="120" spans="1:19" ht="15.75" thickBot="1" x14ac:dyDescent="0.3">
      <c r="A120" s="134" t="s">
        <v>90</v>
      </c>
      <c r="B120" s="135">
        <v>6544780.9061000003</v>
      </c>
      <c r="C120" s="135">
        <v>583594.25049999997</v>
      </c>
      <c r="D120" s="136" t="s">
        <v>76</v>
      </c>
      <c r="E120" s="112">
        <v>-20.399999999999999</v>
      </c>
      <c r="F120" s="112">
        <v>-2.062999999999704E-2</v>
      </c>
      <c r="G120" s="137">
        <v>74.204239999999999</v>
      </c>
    </row>
    <row r="121" spans="1:19" x14ac:dyDescent="0.25">
      <c r="A121" s="140" t="s">
        <v>91</v>
      </c>
      <c r="B121" s="125">
        <v>6544790.7912999997</v>
      </c>
      <c r="C121" s="125">
        <v>583565.1581</v>
      </c>
      <c r="D121" s="124" t="s">
        <v>78</v>
      </c>
      <c r="E121" s="126">
        <v>-18</v>
      </c>
      <c r="F121" s="436" t="s">
        <v>220</v>
      </c>
      <c r="G121" s="437"/>
    </row>
    <row r="122" spans="1:19" ht="15.75" thickBot="1" x14ac:dyDescent="0.3">
      <c r="A122" s="134" t="s">
        <v>92</v>
      </c>
      <c r="B122" s="135">
        <v>6544797.0103000002</v>
      </c>
      <c r="C122" s="135">
        <v>583541.75459999999</v>
      </c>
      <c r="D122" s="136" t="s">
        <v>80</v>
      </c>
      <c r="E122" s="112">
        <v>-18</v>
      </c>
      <c r="F122" s="438"/>
      <c r="G122" s="439"/>
    </row>
    <row r="123" spans="1:19" x14ac:dyDescent="0.25">
      <c r="A123" s="120"/>
      <c r="B123" s="138"/>
      <c r="C123" s="138"/>
      <c r="D123" s="120"/>
    </row>
    <row r="124" spans="1:19" ht="15.75" thickBot="1" x14ac:dyDescent="0.3">
      <c r="A124" s="153" t="s">
        <v>211</v>
      </c>
      <c r="B124" s="153"/>
      <c r="C124" s="153"/>
      <c r="D124" s="153"/>
    </row>
    <row r="125" spans="1:19" ht="103.5" customHeight="1" x14ac:dyDescent="0.25">
      <c r="A125" s="154" t="s">
        <v>169</v>
      </c>
      <c r="B125" s="155" t="s">
        <v>170</v>
      </c>
      <c r="C125" s="156" t="s">
        <v>171</v>
      </c>
      <c r="D125" s="157" t="s">
        <v>173</v>
      </c>
      <c r="E125" s="158" t="s">
        <v>161</v>
      </c>
      <c r="F125" s="158" t="s">
        <v>201</v>
      </c>
      <c r="G125" s="159" t="s">
        <v>200</v>
      </c>
      <c r="H125" s="158" t="s">
        <v>204</v>
      </c>
      <c r="I125" s="158" t="s">
        <v>210</v>
      </c>
      <c r="J125" s="158" t="s">
        <v>212</v>
      </c>
      <c r="K125" s="158" t="s">
        <v>163</v>
      </c>
      <c r="L125" s="158" t="s">
        <v>214</v>
      </c>
      <c r="M125" s="160" t="s">
        <v>157</v>
      </c>
    </row>
    <row r="126" spans="1:19" ht="111" customHeight="1" thickBot="1" x14ac:dyDescent="0.3">
      <c r="A126" s="161" t="s">
        <v>172</v>
      </c>
      <c r="B126" s="162" t="s">
        <v>167</v>
      </c>
      <c r="C126" s="163" t="s">
        <v>168</v>
      </c>
      <c r="D126" s="164" t="s">
        <v>174</v>
      </c>
      <c r="E126" s="165" t="s">
        <v>175</v>
      </c>
      <c r="F126" s="166" t="s">
        <v>202</v>
      </c>
      <c r="G126" s="167" t="s">
        <v>188</v>
      </c>
      <c r="H126" s="166" t="s">
        <v>205</v>
      </c>
      <c r="I126" s="166" t="s">
        <v>209</v>
      </c>
      <c r="J126" s="166" t="s">
        <v>213</v>
      </c>
      <c r="K126" s="166" t="s">
        <v>190</v>
      </c>
      <c r="L126" s="166" t="s">
        <v>215</v>
      </c>
      <c r="M126" s="168" t="s">
        <v>197</v>
      </c>
    </row>
    <row r="127" spans="1:19" s="7" customFormat="1" ht="15.75" thickBot="1" x14ac:dyDescent="0.3">
      <c r="A127" s="181"/>
      <c r="B127" s="182" t="s">
        <v>206</v>
      </c>
      <c r="C127" s="182"/>
      <c r="D127" s="183"/>
      <c r="E127" s="184"/>
      <c r="F127" s="185"/>
      <c r="G127" s="184"/>
      <c r="H127" s="186" t="s">
        <v>207</v>
      </c>
      <c r="I127" s="187">
        <v>42284</v>
      </c>
      <c r="J127" s="185" t="s">
        <v>208</v>
      </c>
      <c r="K127" s="188"/>
      <c r="L127" s="188"/>
      <c r="M127" s="189"/>
    </row>
    <row r="128" spans="1:19" x14ac:dyDescent="0.25">
      <c r="A128" s="127" t="s">
        <v>93</v>
      </c>
      <c r="B128" s="128">
        <v>6544783.5857999995</v>
      </c>
      <c r="C128" s="128">
        <v>583722.25829999999</v>
      </c>
      <c r="D128" s="129" t="s">
        <v>94</v>
      </c>
      <c r="E128" s="130">
        <v>-10</v>
      </c>
      <c r="F128" s="172">
        <f>2350/1000 -0.015</f>
        <v>2.335</v>
      </c>
      <c r="G128" s="172">
        <v>76.025999999999996</v>
      </c>
      <c r="H128" s="173">
        <v>76.022000000000006</v>
      </c>
      <c r="I128" s="172">
        <v>76.005770000000012</v>
      </c>
      <c r="J128" s="174">
        <f>I128-H128</f>
        <v>-1.6229999999993083E-2</v>
      </c>
      <c r="K128" s="174">
        <v>2.2540000000000049</v>
      </c>
      <c r="L128" s="172">
        <v>-0.11064000000000362</v>
      </c>
      <c r="M128" s="175">
        <v>78.230130000000003</v>
      </c>
      <c r="O128" s="66"/>
      <c r="P128" s="4"/>
      <c r="S128" s="2"/>
    </row>
    <row r="129" spans="1:19" x14ac:dyDescent="0.25">
      <c r="A129" s="132" t="s">
        <v>95</v>
      </c>
      <c r="B129" s="8">
        <v>6544773.6628999999</v>
      </c>
      <c r="C129" s="8">
        <v>583720.26329999999</v>
      </c>
      <c r="D129" s="1" t="s">
        <v>94</v>
      </c>
      <c r="E129" s="122">
        <v>0</v>
      </c>
      <c r="F129" s="169">
        <f>1950/1000-0.015</f>
        <v>1.9350000000000001</v>
      </c>
      <c r="G129" s="169">
        <v>76.426000000000002</v>
      </c>
      <c r="H129" s="170">
        <v>76.433999999999997</v>
      </c>
      <c r="I129" s="169">
        <v>76.424129999999991</v>
      </c>
      <c r="J129" s="171">
        <f t="shared" ref="J129:J161" si="10">I129-H129</f>
        <v>-9.8700000000064847E-3</v>
      </c>
      <c r="K129" s="171">
        <v>1.8539999999999992</v>
      </c>
      <c r="L129" s="169">
        <v>-6.6649999999995657E-2</v>
      </c>
      <c r="M129" s="176">
        <v>78.292479999999998</v>
      </c>
      <c r="O129" s="66"/>
      <c r="P129" s="4"/>
      <c r="S129" s="2"/>
    </row>
    <row r="130" spans="1:19" x14ac:dyDescent="0.25">
      <c r="A130" s="132" t="s">
        <v>96</v>
      </c>
      <c r="B130" s="8">
        <v>6544763.9859999996</v>
      </c>
      <c r="C130" s="8">
        <v>583718.27780000004</v>
      </c>
      <c r="D130" s="1" t="s">
        <v>94</v>
      </c>
      <c r="E130" s="122">
        <v>10</v>
      </c>
      <c r="F130" s="169">
        <f>2350/1000 -0.015</f>
        <v>2.335</v>
      </c>
      <c r="G130" s="169">
        <v>76.025999999999996</v>
      </c>
      <c r="H130" s="170">
        <v>76.055000000000007</v>
      </c>
      <c r="I130" s="169">
        <v>76.048000000000002</v>
      </c>
      <c r="J130" s="171">
        <f t="shared" si="10"/>
        <v>-7.0000000000050022E-3</v>
      </c>
      <c r="K130" s="171">
        <v>2.2540000000000049</v>
      </c>
      <c r="L130" s="169">
        <v>-8.4890000000001464E-2</v>
      </c>
      <c r="M130" s="176">
        <v>78.298109999999994</v>
      </c>
      <c r="O130" s="66"/>
      <c r="P130" s="4"/>
      <c r="S130" s="2"/>
    </row>
    <row r="131" spans="1:19" x14ac:dyDescent="0.25">
      <c r="A131" s="132" t="s">
        <v>97</v>
      </c>
      <c r="B131" s="8">
        <v>6544764.4846000001</v>
      </c>
      <c r="C131" s="8">
        <v>583711.74639999995</v>
      </c>
      <c r="D131" s="1" t="s">
        <v>98</v>
      </c>
      <c r="E131" s="122">
        <v>10.8</v>
      </c>
      <c r="F131" s="169">
        <f>2350/1000 -0.015</f>
        <v>2.335</v>
      </c>
      <c r="G131" s="169">
        <v>76.025000000000006</v>
      </c>
      <c r="H131" s="170">
        <v>76.015000000000001</v>
      </c>
      <c r="I131" s="169">
        <v>76.001470000000012</v>
      </c>
      <c r="J131" s="171">
        <f t="shared" si="10"/>
        <v>-1.3529999999988718E-2</v>
      </c>
      <c r="K131" s="171">
        <v>2.2549999999999955</v>
      </c>
      <c r="L131" s="169">
        <v>-8.9610000000007517E-2</v>
      </c>
      <c r="M131" s="176">
        <v>78.246859999999998</v>
      </c>
      <c r="O131" s="66"/>
      <c r="P131" s="4"/>
      <c r="S131" s="2"/>
    </row>
    <row r="132" spans="1:19" x14ac:dyDescent="0.25">
      <c r="A132" s="132" t="s">
        <v>99</v>
      </c>
      <c r="B132" s="8">
        <v>6544775.0593999997</v>
      </c>
      <c r="C132" s="8">
        <v>583713.89399999997</v>
      </c>
      <c r="D132" s="1" t="s">
        <v>98</v>
      </c>
      <c r="E132" s="122">
        <v>0</v>
      </c>
      <c r="F132" s="169">
        <f>1950/1000-0.015</f>
        <v>1.9350000000000001</v>
      </c>
      <c r="G132" s="169">
        <v>76.426000000000002</v>
      </c>
      <c r="H132" s="170">
        <v>76.396000000000001</v>
      </c>
      <c r="I132" s="169">
        <v>76.404609999999991</v>
      </c>
      <c r="J132" s="171">
        <f t="shared" si="10"/>
        <v>8.6099999999902366E-3</v>
      </c>
      <c r="K132" s="171">
        <v>1.8539999999999992</v>
      </c>
      <c r="L132" s="169">
        <v>-7.975999999999317E-2</v>
      </c>
      <c r="M132" s="176">
        <v>78.25985</v>
      </c>
      <c r="O132" s="66"/>
      <c r="P132" s="4"/>
      <c r="S132" s="2"/>
    </row>
    <row r="133" spans="1:19" ht="15.75" thickBot="1" x14ac:dyDescent="0.3">
      <c r="A133" s="134" t="s">
        <v>100</v>
      </c>
      <c r="B133" s="135">
        <v>6544785.6524999999</v>
      </c>
      <c r="C133" s="135">
        <v>583716.04539999994</v>
      </c>
      <c r="D133" s="136" t="s">
        <v>98</v>
      </c>
      <c r="E133" s="112">
        <v>-10.8</v>
      </c>
      <c r="F133" s="177">
        <f>2350/1000 -0.015</f>
        <v>2.335</v>
      </c>
      <c r="G133" s="177">
        <v>76.025000000000006</v>
      </c>
      <c r="H133" s="178">
        <v>75.986000000000004</v>
      </c>
      <c r="I133" s="177">
        <v>75.975210000000004</v>
      </c>
      <c r="J133" s="179">
        <f t="shared" si="10"/>
        <v>-1.0790000000000077E-2</v>
      </c>
      <c r="K133" s="179">
        <v>2.2549999999999955</v>
      </c>
      <c r="L133" s="177">
        <v>-0.12574999999999648</v>
      </c>
      <c r="M133" s="180">
        <v>78.184460000000001</v>
      </c>
      <c r="O133" s="66"/>
      <c r="P133" s="4"/>
      <c r="S133" s="2"/>
    </row>
    <row r="134" spans="1:19" s="7" customFormat="1" ht="15.75" thickBot="1" x14ac:dyDescent="0.3">
      <c r="A134" s="190"/>
      <c r="B134" s="151" t="s">
        <v>216</v>
      </c>
      <c r="C134" s="151"/>
      <c r="D134" s="150"/>
      <c r="E134" s="119"/>
      <c r="F134" s="191"/>
      <c r="G134" s="191"/>
      <c r="H134" s="192" t="s">
        <v>207</v>
      </c>
      <c r="I134" s="147">
        <v>42284</v>
      </c>
      <c r="J134" s="152" t="s">
        <v>208</v>
      </c>
      <c r="K134" s="193"/>
      <c r="L134" s="191"/>
      <c r="M134" s="194"/>
      <c r="P134" s="148"/>
      <c r="S134" s="203"/>
    </row>
    <row r="135" spans="1:19" x14ac:dyDescent="0.25">
      <c r="A135" s="127" t="s">
        <v>101</v>
      </c>
      <c r="B135" s="128">
        <v>6544787.8887</v>
      </c>
      <c r="C135" s="128">
        <v>583701.25089999998</v>
      </c>
      <c r="D135" s="129" t="s">
        <v>102</v>
      </c>
      <c r="E135" s="130">
        <v>-10</v>
      </c>
      <c r="F135" s="172">
        <f>2.25-0.015</f>
        <v>2.2349999999999999</v>
      </c>
      <c r="G135" s="172">
        <v>76.084900000000005</v>
      </c>
      <c r="H135" s="173">
        <v>76.042000000000002</v>
      </c>
      <c r="I135" s="172">
        <v>76.044820000000001</v>
      </c>
      <c r="J135" s="174">
        <f t="shared" si="10"/>
        <v>2.8199999999998226E-3</v>
      </c>
      <c r="K135" s="174">
        <v>2.1550999999999902</v>
      </c>
      <c r="L135" s="172">
        <v>-0.11757000000000062</v>
      </c>
      <c r="M135" s="175">
        <v>78.16225</v>
      </c>
      <c r="O135" s="66"/>
      <c r="P135" s="4"/>
      <c r="S135" s="2"/>
    </row>
    <row r="136" spans="1:19" x14ac:dyDescent="0.25">
      <c r="A136" s="132" t="s">
        <v>103</v>
      </c>
      <c r="B136" s="8">
        <v>6544778.0776000004</v>
      </c>
      <c r="C136" s="8">
        <v>583699.1997</v>
      </c>
      <c r="D136" s="1" t="s">
        <v>102</v>
      </c>
      <c r="E136" s="122">
        <v>0</v>
      </c>
      <c r="F136" s="169">
        <f>1.85-0.015</f>
        <v>1.8350000000000002</v>
      </c>
      <c r="G136" s="169">
        <v>76.484999999999999</v>
      </c>
      <c r="H136" s="170">
        <v>76.459000000000003</v>
      </c>
      <c r="I136" s="169">
        <v>76.453590000000005</v>
      </c>
      <c r="J136" s="171">
        <f t="shared" si="10"/>
        <v>-5.4099999999976944E-3</v>
      </c>
      <c r="K136" s="171">
        <v>1.7549999999999955</v>
      </c>
      <c r="L136" s="169">
        <v>-6.8479999999993879E-2</v>
      </c>
      <c r="M136" s="176">
        <v>78.220110000000005</v>
      </c>
      <c r="O136" s="66"/>
      <c r="P136" s="4"/>
      <c r="S136" s="2"/>
    </row>
    <row r="137" spans="1:19" x14ac:dyDescent="0.25">
      <c r="A137" s="132" t="s">
        <v>104</v>
      </c>
      <c r="B137" s="8">
        <v>6544768.3119999999</v>
      </c>
      <c r="C137" s="8">
        <v>583697.1581</v>
      </c>
      <c r="D137" s="1" t="s">
        <v>102</v>
      </c>
      <c r="E137" s="122">
        <v>10</v>
      </c>
      <c r="F137" s="169">
        <f>2.25-0.015</f>
        <v>2.2349999999999999</v>
      </c>
      <c r="G137" s="169">
        <v>76.084900000000005</v>
      </c>
      <c r="H137" s="170">
        <v>76.052999999999997</v>
      </c>
      <c r="I137" s="169">
        <v>76.050870000000003</v>
      </c>
      <c r="J137" s="171">
        <f t="shared" si="10"/>
        <v>-2.1299999999939701E-3</v>
      </c>
      <c r="K137" s="171">
        <v>2.1550999999999902</v>
      </c>
      <c r="L137" s="169">
        <v>-0.11173999999999751</v>
      </c>
      <c r="M137" s="176">
        <v>78.174130000000005</v>
      </c>
      <c r="O137" s="66"/>
      <c r="P137" s="4"/>
      <c r="S137" s="2"/>
    </row>
    <row r="138" spans="1:19" x14ac:dyDescent="0.25">
      <c r="A138" s="132" t="s">
        <v>105</v>
      </c>
      <c r="B138" s="8">
        <v>6544770.0514000002</v>
      </c>
      <c r="C138" s="8">
        <v>583688.83790000004</v>
      </c>
      <c r="D138" s="1" t="s">
        <v>106</v>
      </c>
      <c r="E138" s="122">
        <v>10</v>
      </c>
      <c r="F138" s="169">
        <f>2.25-0.015</f>
        <v>2.2349999999999999</v>
      </c>
      <c r="G138" s="169">
        <v>76.084900000000005</v>
      </c>
      <c r="H138" s="170">
        <v>76.087000000000003</v>
      </c>
      <c r="I138" s="169">
        <v>76.079059999999998</v>
      </c>
      <c r="J138" s="171">
        <f t="shared" si="10"/>
        <v>-7.9400000000049431E-3</v>
      </c>
      <c r="K138" s="171">
        <v>2.1550999999999902</v>
      </c>
      <c r="L138" s="169">
        <v>-0.11930999999999869</v>
      </c>
      <c r="M138" s="176">
        <v>78.194749999999999</v>
      </c>
      <c r="O138" s="66"/>
      <c r="P138" s="4"/>
      <c r="S138" s="2"/>
    </row>
    <row r="139" spans="1:19" x14ac:dyDescent="0.25">
      <c r="A139" s="132" t="s">
        <v>107</v>
      </c>
      <c r="B139" s="8">
        <v>6544779.8093999997</v>
      </c>
      <c r="C139" s="8">
        <v>583690.87800000003</v>
      </c>
      <c r="D139" s="1" t="s">
        <v>106</v>
      </c>
      <c r="E139" s="122">
        <v>0</v>
      </c>
      <c r="F139" s="169">
        <f>1.85-0.015</f>
        <v>1.8350000000000002</v>
      </c>
      <c r="G139" s="169">
        <v>76.484999999999999</v>
      </c>
      <c r="H139" s="170">
        <v>76.412000000000006</v>
      </c>
      <c r="I139" s="169">
        <v>76.447520000000011</v>
      </c>
      <c r="J139" s="171">
        <f t="shared" si="10"/>
        <v>3.5520000000005325E-2</v>
      </c>
      <c r="K139" s="171">
        <v>1.7549999999999955</v>
      </c>
      <c r="L139" s="169">
        <v>-7.8370000000006712E-2</v>
      </c>
      <c r="M139" s="176">
        <v>78.204149999999998</v>
      </c>
      <c r="O139" s="66"/>
      <c r="P139" s="4"/>
      <c r="S139" s="2"/>
    </row>
    <row r="140" spans="1:19" ht="15.75" thickBot="1" x14ac:dyDescent="0.3">
      <c r="A140" s="134" t="s">
        <v>108</v>
      </c>
      <c r="B140" s="135">
        <v>6544789.6281000003</v>
      </c>
      <c r="C140" s="135">
        <v>583692.93070000003</v>
      </c>
      <c r="D140" s="136" t="s">
        <v>106</v>
      </c>
      <c r="E140" s="112">
        <v>-10</v>
      </c>
      <c r="F140" s="177">
        <f>2.25-0.015</f>
        <v>2.2349999999999999</v>
      </c>
      <c r="G140" s="177">
        <v>76.084900000000005</v>
      </c>
      <c r="H140" s="178">
        <v>76.078999999999994</v>
      </c>
      <c r="I140" s="177">
        <v>76.080470000000005</v>
      </c>
      <c r="J140" s="179">
        <f t="shared" si="10"/>
        <v>1.4700000000118507E-3</v>
      </c>
      <c r="K140" s="179">
        <v>2.1550999999999902</v>
      </c>
      <c r="L140" s="177">
        <v>-0.12512999999999863</v>
      </c>
      <c r="M140" s="180">
        <v>78.190340000000006</v>
      </c>
      <c r="O140" s="66"/>
      <c r="P140" s="4"/>
      <c r="S140" s="2"/>
    </row>
    <row r="141" spans="1:19" s="7" customFormat="1" ht="15.75" thickBot="1" x14ac:dyDescent="0.3">
      <c r="A141" s="190"/>
      <c r="B141" s="151" t="s">
        <v>217</v>
      </c>
      <c r="C141" s="151"/>
      <c r="D141" s="150"/>
      <c r="E141" s="119"/>
      <c r="F141" s="191"/>
      <c r="G141" s="191"/>
      <c r="H141" s="192" t="s">
        <v>207</v>
      </c>
      <c r="I141" s="195">
        <v>42282</v>
      </c>
      <c r="J141" s="152" t="s">
        <v>208</v>
      </c>
      <c r="K141" s="193"/>
      <c r="L141" s="191"/>
      <c r="M141" s="194"/>
      <c r="P141" s="148"/>
      <c r="S141" s="203"/>
    </row>
    <row r="142" spans="1:19" x14ac:dyDescent="0.25">
      <c r="A142" s="127" t="s">
        <v>109</v>
      </c>
      <c r="B142" s="128">
        <v>6544795.1211000001</v>
      </c>
      <c r="C142" s="128">
        <v>583669.62769999995</v>
      </c>
      <c r="D142" s="129" t="s">
        <v>20</v>
      </c>
      <c r="E142" s="130">
        <v>-10.5</v>
      </c>
      <c r="F142" s="172">
        <f>1.75-0.015</f>
        <v>1.7350000000000001</v>
      </c>
      <c r="G142" s="172">
        <v>76.116</v>
      </c>
      <c r="H142" s="173">
        <v>76.105000000000004</v>
      </c>
      <c r="I142" s="172">
        <v>76.092230000000001</v>
      </c>
      <c r="J142" s="174">
        <f t="shared" si="10"/>
        <v>-1.2770000000003279E-2</v>
      </c>
      <c r="K142" s="174">
        <v>1.6539999999999964</v>
      </c>
      <c r="L142" s="172">
        <v>-0.14191999999999894</v>
      </c>
      <c r="M142" s="175">
        <v>77.685310000000001</v>
      </c>
      <c r="O142" s="66"/>
      <c r="P142" s="4"/>
      <c r="S142" s="2"/>
    </row>
    <row r="143" spans="1:19" x14ac:dyDescent="0.25">
      <c r="A143" s="132" t="s">
        <v>110</v>
      </c>
      <c r="B143" s="8">
        <v>6544785.0236</v>
      </c>
      <c r="C143" s="8">
        <v>583666.46259999997</v>
      </c>
      <c r="D143" s="1" t="s">
        <v>111</v>
      </c>
      <c r="E143" s="122">
        <v>0</v>
      </c>
      <c r="F143" s="169">
        <f>1.35-0.015</f>
        <v>1.3350000000000002</v>
      </c>
      <c r="G143" s="169">
        <v>76.516000000000005</v>
      </c>
      <c r="H143" s="170">
        <v>76.474999999999994</v>
      </c>
      <c r="I143" s="169">
        <v>76.472920000000002</v>
      </c>
      <c r="J143" s="171">
        <f t="shared" si="10"/>
        <v>-2.0799999999923102E-3</v>
      </c>
      <c r="K143" s="171">
        <v>1.2539999999999907</v>
      </c>
      <c r="L143" s="169">
        <v>-8.1829999999996517E-2</v>
      </c>
      <c r="M143" s="176">
        <v>77.726089999999999</v>
      </c>
      <c r="O143" s="66"/>
      <c r="P143" s="4"/>
      <c r="S143" s="2"/>
    </row>
    <row r="144" spans="1:19" x14ac:dyDescent="0.25">
      <c r="A144" s="132" t="s">
        <v>112</v>
      </c>
      <c r="B144" s="8">
        <v>6544774.5779999997</v>
      </c>
      <c r="C144" s="8">
        <v>583665.26809999999</v>
      </c>
      <c r="D144" s="1" t="s">
        <v>20</v>
      </c>
      <c r="E144" s="122">
        <v>10.5</v>
      </c>
      <c r="F144" s="169">
        <f>1.75-0.015</f>
        <v>1.7350000000000001</v>
      </c>
      <c r="G144" s="169">
        <v>76.116</v>
      </c>
      <c r="H144" s="170">
        <v>76.016999999999996</v>
      </c>
      <c r="I144" s="169">
        <v>76.029600000000002</v>
      </c>
      <c r="J144" s="171">
        <f t="shared" si="10"/>
        <v>1.2600000000006162E-2</v>
      </c>
      <c r="K144" s="171">
        <v>1.6539999999999964</v>
      </c>
      <c r="L144" s="169">
        <v>-0.12014000000000635</v>
      </c>
      <c r="M144" s="176">
        <v>77.644459999999995</v>
      </c>
      <c r="O144" s="66"/>
      <c r="P144" s="4"/>
      <c r="S144" s="2"/>
    </row>
    <row r="145" spans="1:19" x14ac:dyDescent="0.25">
      <c r="A145" s="132" t="s">
        <v>113</v>
      </c>
      <c r="B145" s="8">
        <v>6544776.7855000002</v>
      </c>
      <c r="C145" s="8">
        <v>583655.33530000004</v>
      </c>
      <c r="D145" s="1" t="s">
        <v>26</v>
      </c>
      <c r="E145" s="122">
        <v>10.5</v>
      </c>
      <c r="F145" s="169">
        <f>1.75-0.015</f>
        <v>1.7350000000000001</v>
      </c>
      <c r="G145" s="169">
        <v>76.116</v>
      </c>
      <c r="H145" s="170">
        <v>76.046000000000006</v>
      </c>
      <c r="I145" s="169">
        <v>76.03622</v>
      </c>
      <c r="J145" s="171">
        <f t="shared" si="10"/>
        <v>-9.7800000000063392E-3</v>
      </c>
      <c r="K145" s="171">
        <v>1.6539999999999964</v>
      </c>
      <c r="L145" s="169">
        <v>-0.1545200000000051</v>
      </c>
      <c r="M145" s="176">
        <v>77.616699999999994</v>
      </c>
      <c r="O145" s="66"/>
      <c r="P145" s="4"/>
      <c r="S145" s="2"/>
    </row>
    <row r="146" spans="1:19" x14ac:dyDescent="0.25">
      <c r="A146" s="132" t="s">
        <v>114</v>
      </c>
      <c r="B146" s="8">
        <v>6544786.7509000003</v>
      </c>
      <c r="C146" s="8">
        <v>583658.61769999994</v>
      </c>
      <c r="D146" s="1" t="s">
        <v>115</v>
      </c>
      <c r="E146" s="122">
        <v>0</v>
      </c>
      <c r="F146" s="169">
        <f>1.35-0.015</f>
        <v>1.3350000000000002</v>
      </c>
      <c r="G146" s="169">
        <v>76.516000000000005</v>
      </c>
      <c r="H146" s="170">
        <v>76.486000000000004</v>
      </c>
      <c r="I146" s="169">
        <v>76.472490000000008</v>
      </c>
      <c r="J146" s="171">
        <f t="shared" si="10"/>
        <v>-1.350999999999658E-2</v>
      </c>
      <c r="K146" s="171">
        <v>1.2539999999999907</v>
      </c>
      <c r="L146" s="169">
        <v>-0.10067000000000803</v>
      </c>
      <c r="M146" s="176">
        <v>77.706819999999993</v>
      </c>
      <c r="O146" s="66"/>
      <c r="P146" s="4"/>
      <c r="S146" s="2"/>
    </row>
    <row r="147" spans="1:19" ht="15.75" thickBot="1" x14ac:dyDescent="0.3">
      <c r="A147" s="134" t="s">
        <v>116</v>
      </c>
      <c r="B147" s="135">
        <v>6544797.2476000004</v>
      </c>
      <c r="C147" s="135">
        <v>583659.96970000002</v>
      </c>
      <c r="D147" s="136" t="s">
        <v>26</v>
      </c>
      <c r="E147" s="112">
        <v>-10.5</v>
      </c>
      <c r="F147" s="177">
        <f>1.75-0.015</f>
        <v>1.7350000000000001</v>
      </c>
      <c r="G147" s="177">
        <v>76.116</v>
      </c>
      <c r="H147" s="178">
        <v>76.09</v>
      </c>
      <c r="I147" s="177">
        <v>76.074569999999994</v>
      </c>
      <c r="J147" s="179">
        <f t="shared" si="10"/>
        <v>-1.5430000000009159E-2</v>
      </c>
      <c r="K147" s="179">
        <v>1.6539999999999964</v>
      </c>
      <c r="L147" s="177">
        <v>-0.12600999999999374</v>
      </c>
      <c r="M147" s="180">
        <v>77.68356</v>
      </c>
      <c r="O147" s="66"/>
      <c r="P147" s="4"/>
      <c r="S147" s="2"/>
    </row>
    <row r="148" spans="1:19" s="7" customFormat="1" ht="15.75" thickBot="1" x14ac:dyDescent="0.3">
      <c r="A148" s="190"/>
      <c r="B148" s="151" t="s">
        <v>218</v>
      </c>
      <c r="C148" s="151"/>
      <c r="D148" s="150"/>
      <c r="E148" s="119"/>
      <c r="F148" s="191"/>
      <c r="G148" s="191"/>
      <c r="H148" s="192" t="s">
        <v>207</v>
      </c>
      <c r="I148" s="195">
        <v>42282</v>
      </c>
      <c r="J148" s="152" t="s">
        <v>208</v>
      </c>
      <c r="K148" s="193"/>
      <c r="L148" s="191"/>
      <c r="M148" s="194"/>
      <c r="P148" s="148"/>
      <c r="S148" s="203"/>
    </row>
    <row r="149" spans="1:19" x14ac:dyDescent="0.25">
      <c r="A149" s="127" t="s">
        <v>117</v>
      </c>
      <c r="B149" s="128">
        <v>6544799.5587999998</v>
      </c>
      <c r="C149" s="128">
        <v>583633.87769999995</v>
      </c>
      <c r="D149" s="129" t="s">
        <v>118</v>
      </c>
      <c r="E149" s="130">
        <v>-7</v>
      </c>
      <c r="F149" s="172">
        <f>1-0.015</f>
        <v>0.98499999999999999</v>
      </c>
      <c r="G149" s="172">
        <v>76.245500000000007</v>
      </c>
      <c r="H149" s="173">
        <v>76.224999999999994</v>
      </c>
      <c r="I149" s="172">
        <v>76.195009999999996</v>
      </c>
      <c r="J149" s="174">
        <f t="shared" si="10"/>
        <v>-2.9989999999997963E-2</v>
      </c>
      <c r="K149" s="174">
        <v>0.87449999999999761</v>
      </c>
      <c r="L149" s="172">
        <v>-0.20077999999999463</v>
      </c>
      <c r="M149" s="175">
        <v>76.979230000000001</v>
      </c>
      <c r="O149" s="66"/>
      <c r="P149" s="4"/>
      <c r="S149" s="2"/>
    </row>
    <row r="150" spans="1:19" x14ac:dyDescent="0.25">
      <c r="A150" s="132" t="s">
        <v>119</v>
      </c>
      <c r="B150" s="8">
        <v>6544792.7412999999</v>
      </c>
      <c r="C150" s="8">
        <v>583632.29059999995</v>
      </c>
      <c r="D150" s="1" t="s">
        <v>118</v>
      </c>
      <c r="E150" s="122">
        <v>0</v>
      </c>
      <c r="F150" s="169">
        <f>0.7-0.015</f>
        <v>0.68499999999999994</v>
      </c>
      <c r="G150" s="169">
        <v>76.525999999999996</v>
      </c>
      <c r="H150" s="170">
        <v>76.504000000000005</v>
      </c>
      <c r="I150" s="169">
        <v>76.455950000000001</v>
      </c>
      <c r="J150" s="171">
        <f t="shared" si="10"/>
        <v>-4.8050000000003479E-2</v>
      </c>
      <c r="K150" s="171">
        <v>0.5940000000000083</v>
      </c>
      <c r="L150" s="169">
        <v>-0.15847999999999729</v>
      </c>
      <c r="M150" s="176">
        <v>76.982470000000006</v>
      </c>
      <c r="O150" s="66"/>
      <c r="P150" s="4"/>
      <c r="S150" s="2"/>
    </row>
    <row r="151" spans="1:19" x14ac:dyDescent="0.25">
      <c r="A151" s="132" t="s">
        <v>120</v>
      </c>
      <c r="B151" s="8">
        <v>6544785.9233999997</v>
      </c>
      <c r="C151" s="8">
        <v>583630.7034</v>
      </c>
      <c r="D151" s="1" t="s">
        <v>118</v>
      </c>
      <c r="E151" s="122">
        <v>7</v>
      </c>
      <c r="F151" s="169">
        <f>1-0.015</f>
        <v>0.98499999999999999</v>
      </c>
      <c r="G151" s="169">
        <v>76.245500000000007</v>
      </c>
      <c r="H151" s="170">
        <v>76.197999999999993</v>
      </c>
      <c r="I151" s="169">
        <v>76.16574</v>
      </c>
      <c r="J151" s="171">
        <f t="shared" si="10"/>
        <v>-3.2259999999993738E-2</v>
      </c>
      <c r="K151" s="171">
        <v>0.87449999999999761</v>
      </c>
      <c r="L151" s="169">
        <v>-0.16294000000000608</v>
      </c>
      <c r="M151" s="176">
        <v>76.987799999999993</v>
      </c>
      <c r="O151" s="66"/>
      <c r="P151" s="4"/>
      <c r="S151" s="2"/>
    </row>
    <row r="152" spans="1:19" x14ac:dyDescent="0.25">
      <c r="A152" s="132" t="s">
        <v>121</v>
      </c>
      <c r="B152" s="8">
        <v>6544784.0087000001</v>
      </c>
      <c r="C152" s="8">
        <v>583623.58380000002</v>
      </c>
      <c r="D152" s="1" t="s">
        <v>122</v>
      </c>
      <c r="E152" s="122">
        <v>10.5</v>
      </c>
      <c r="F152" s="169">
        <f>1.15-0.015</f>
        <v>1.135</v>
      </c>
      <c r="G152" s="169">
        <v>76.105500000000006</v>
      </c>
      <c r="H152" s="170">
        <v>75.998000000000005</v>
      </c>
      <c r="I152" s="169">
        <v>75.974620000000002</v>
      </c>
      <c r="J152" s="171">
        <f t="shared" si="10"/>
        <v>-2.3380000000003065E-2</v>
      </c>
      <c r="K152" s="171">
        <v>1.0144999999999982</v>
      </c>
      <c r="L152" s="169">
        <v>-0.19371000000001004</v>
      </c>
      <c r="M152" s="176">
        <v>76.915909999999997</v>
      </c>
      <c r="O152" s="66"/>
      <c r="P152" s="4"/>
      <c r="S152" s="2"/>
    </row>
    <row r="153" spans="1:19" x14ac:dyDescent="0.25">
      <c r="A153" s="132" t="s">
        <v>123</v>
      </c>
      <c r="B153" s="8">
        <v>6544794.2258000001</v>
      </c>
      <c r="C153" s="8">
        <v>583625.96239999996</v>
      </c>
      <c r="D153" s="1" t="s">
        <v>122</v>
      </c>
      <c r="E153" s="122">
        <v>0</v>
      </c>
      <c r="F153" s="169">
        <f>0.7-0.015</f>
        <v>0.68499999999999994</v>
      </c>
      <c r="G153" s="169">
        <v>76.525999999999996</v>
      </c>
      <c r="H153" s="170">
        <v>76.477999999999994</v>
      </c>
      <c r="I153" s="169">
        <v>76.427840000000003</v>
      </c>
      <c r="J153" s="171">
        <f t="shared" si="10"/>
        <v>-5.0159999999991101E-2</v>
      </c>
      <c r="K153" s="171">
        <v>0.5940000000000083</v>
      </c>
      <c r="L153" s="169">
        <v>-0.17674000000000945</v>
      </c>
      <c r="M153" s="176">
        <v>76.936099999999996</v>
      </c>
      <c r="O153" s="66"/>
      <c r="P153" s="4"/>
      <c r="S153" s="2"/>
    </row>
    <row r="154" spans="1:19" ht="15.75" thickBot="1" x14ac:dyDescent="0.3">
      <c r="A154" s="134" t="s">
        <v>124</v>
      </c>
      <c r="B154" s="135">
        <v>6544804.4619000005</v>
      </c>
      <c r="C154" s="135">
        <v>583628.34539999999</v>
      </c>
      <c r="D154" s="136" t="s">
        <v>122</v>
      </c>
      <c r="E154" s="112">
        <v>-10.5</v>
      </c>
      <c r="F154" s="177">
        <f>1.15-0.015</f>
        <v>1.135</v>
      </c>
      <c r="G154" s="177">
        <v>76.105500000000006</v>
      </c>
      <c r="H154" s="178">
        <v>76.093999999999994</v>
      </c>
      <c r="I154" s="177">
        <v>76.035019999999989</v>
      </c>
      <c r="J154" s="179">
        <f t="shared" si="10"/>
        <v>-5.8980000000005361E-2</v>
      </c>
      <c r="K154" s="179">
        <v>1.0144999999999982</v>
      </c>
      <c r="L154" s="177">
        <v>-0.20842999999999279</v>
      </c>
      <c r="M154" s="180">
        <v>76.961590000000001</v>
      </c>
      <c r="O154" s="66"/>
      <c r="P154" s="4"/>
      <c r="S154" s="2"/>
    </row>
    <row r="155" spans="1:19" s="7" customFormat="1" ht="15.75" thickBot="1" x14ac:dyDescent="0.3">
      <c r="A155" s="190"/>
      <c r="B155" s="151" t="s">
        <v>219</v>
      </c>
      <c r="C155" s="151"/>
      <c r="D155" s="150"/>
      <c r="E155" s="119"/>
      <c r="F155" s="191"/>
      <c r="G155" s="191"/>
      <c r="H155" s="192" t="s">
        <v>207</v>
      </c>
      <c r="I155" s="195">
        <v>42279</v>
      </c>
      <c r="J155" s="152" t="s">
        <v>208</v>
      </c>
      <c r="K155" s="193"/>
      <c r="L155" s="191"/>
      <c r="M155" s="194"/>
      <c r="P155" s="148"/>
      <c r="S155" s="203"/>
    </row>
    <row r="156" spans="1:19" x14ac:dyDescent="0.25">
      <c r="A156" s="127" t="s">
        <v>125</v>
      </c>
      <c r="B156" s="128">
        <v>6544807.9301000005</v>
      </c>
      <c r="C156" s="128">
        <v>583613.84939999995</v>
      </c>
      <c r="D156" s="129" t="s">
        <v>126</v>
      </c>
      <c r="E156" s="130">
        <v>-10.5</v>
      </c>
      <c r="F156" s="172">
        <f>1-0.015</f>
        <v>0.98499999999999999</v>
      </c>
      <c r="G156" s="172">
        <v>76.135000000000005</v>
      </c>
      <c r="H156" s="173">
        <v>76.096000000000004</v>
      </c>
      <c r="I156" s="172">
        <v>76.075839999999999</v>
      </c>
      <c r="J156" s="174">
        <f t="shared" si="10"/>
        <v>-2.0160000000004175E-2</v>
      </c>
      <c r="K156" s="174">
        <v>0.90500000000000114</v>
      </c>
      <c r="L156" s="172">
        <v>-0.33115999999999701</v>
      </c>
      <c r="M156" s="175">
        <v>76.729680000000002</v>
      </c>
      <c r="O156" s="66"/>
      <c r="P156" s="4"/>
      <c r="S156" s="2"/>
    </row>
    <row r="157" spans="1:19" x14ac:dyDescent="0.25">
      <c r="A157" s="132" t="s">
        <v>127</v>
      </c>
      <c r="B157" s="8">
        <v>6544797.7144999998</v>
      </c>
      <c r="C157" s="8">
        <v>583611.37390000001</v>
      </c>
      <c r="D157" s="1" t="s">
        <v>126</v>
      </c>
      <c r="E157" s="122">
        <v>0</v>
      </c>
      <c r="F157" s="169">
        <f>0.6-0.015</f>
        <v>0.58499999999999996</v>
      </c>
      <c r="G157" s="169">
        <v>76.534999999999997</v>
      </c>
      <c r="H157" s="170">
        <v>76.509</v>
      </c>
      <c r="I157" s="169">
        <v>76.501940000000005</v>
      </c>
      <c r="J157" s="171">
        <f t="shared" si="10"/>
        <v>-7.0599999999956253E-3</v>
      </c>
      <c r="K157" s="171">
        <v>0.50500000000000966</v>
      </c>
      <c r="L157" s="169">
        <v>-0.26184999999999548</v>
      </c>
      <c r="M157" s="176">
        <v>76.825090000000003</v>
      </c>
      <c r="O157" s="66"/>
      <c r="P157" s="4"/>
      <c r="S157" s="2"/>
    </row>
    <row r="158" spans="1:19" x14ac:dyDescent="0.25">
      <c r="A158" s="132" t="s">
        <v>128</v>
      </c>
      <c r="B158" s="8">
        <v>6544787.5207000002</v>
      </c>
      <c r="C158" s="8">
        <v>583608.90399999998</v>
      </c>
      <c r="D158" s="1" t="s">
        <v>126</v>
      </c>
      <c r="E158" s="122">
        <v>10.5</v>
      </c>
      <c r="F158" s="169">
        <f>1-0.015</f>
        <v>0.98499999999999999</v>
      </c>
      <c r="G158" s="169">
        <v>76.135000000000005</v>
      </c>
      <c r="H158" s="170">
        <v>76.052000000000007</v>
      </c>
      <c r="I158" s="169">
        <v>76.04307</v>
      </c>
      <c r="J158" s="171">
        <f t="shared" si="10"/>
        <v>-8.9300000000065438E-3</v>
      </c>
      <c r="K158" s="171">
        <v>0.90500000000000114</v>
      </c>
      <c r="L158" s="169">
        <v>-0.29404999999999859</v>
      </c>
      <c r="M158" s="176">
        <v>76.734020000000001</v>
      </c>
      <c r="O158" s="66"/>
      <c r="P158" s="4"/>
      <c r="S158" s="2"/>
    </row>
    <row r="159" spans="1:19" x14ac:dyDescent="0.25">
      <c r="A159" s="132" t="s">
        <v>129</v>
      </c>
      <c r="B159" s="8">
        <v>6544792.9319000002</v>
      </c>
      <c r="C159" s="8">
        <v>583601.44739999995</v>
      </c>
      <c r="D159" s="1" t="s">
        <v>130</v>
      </c>
      <c r="E159" s="122">
        <v>7</v>
      </c>
      <c r="F159" s="169">
        <f>0.85-0.015</f>
        <v>0.83499999999999996</v>
      </c>
      <c r="G159" s="169">
        <v>76.275000000000006</v>
      </c>
      <c r="H159" s="170">
        <v>76.22</v>
      </c>
      <c r="I159" s="169">
        <v>76.199310000000011</v>
      </c>
      <c r="J159" s="171">
        <f t="shared" si="10"/>
        <v>-2.0689999999987663E-2</v>
      </c>
      <c r="K159" s="171">
        <v>0.76500000000000057</v>
      </c>
      <c r="L159" s="169">
        <v>-0.27535000000000309</v>
      </c>
      <c r="M159" s="176">
        <v>76.758960000000002</v>
      </c>
      <c r="O159" s="66"/>
      <c r="P159" s="4"/>
      <c r="S159" s="2"/>
    </row>
    <row r="160" spans="1:19" x14ac:dyDescent="0.25">
      <c r="A160" s="132" t="s">
        <v>131</v>
      </c>
      <c r="B160" s="8">
        <v>6544799.7302000001</v>
      </c>
      <c r="C160" s="8">
        <v>583603.11629999999</v>
      </c>
      <c r="D160" s="1" t="s">
        <v>130</v>
      </c>
      <c r="E160" s="122">
        <v>0</v>
      </c>
      <c r="F160" s="169">
        <f>0.6-0.015</f>
        <v>0.58499999999999996</v>
      </c>
      <c r="G160" s="169">
        <v>76.534999999999997</v>
      </c>
      <c r="H160" s="170">
        <v>76.513999999999996</v>
      </c>
      <c r="I160" s="169">
        <v>76.500700000000009</v>
      </c>
      <c r="J160" s="171">
        <f t="shared" si="10"/>
        <v>-1.3299999999986767E-2</v>
      </c>
      <c r="K160" s="171">
        <v>0.50500000000000966</v>
      </c>
      <c r="L160" s="169">
        <v>-0.2817799999999977</v>
      </c>
      <c r="M160" s="176">
        <v>76.803920000000005</v>
      </c>
      <c r="O160" s="66"/>
      <c r="P160" s="4"/>
      <c r="S160" s="2"/>
    </row>
    <row r="161" spans="1:19" ht="15.75" thickBot="1" x14ac:dyDescent="0.3">
      <c r="A161" s="134" t="s">
        <v>132</v>
      </c>
      <c r="B161" s="135">
        <v>6544806.5281999996</v>
      </c>
      <c r="C161" s="135">
        <v>583604.78509999998</v>
      </c>
      <c r="D161" s="136" t="s">
        <v>130</v>
      </c>
      <c r="E161" s="112">
        <v>-7</v>
      </c>
      <c r="F161" s="177">
        <f>0.85-0.015</f>
        <v>0.83499999999999996</v>
      </c>
      <c r="G161" s="177">
        <v>76.275000000000006</v>
      </c>
      <c r="H161" s="178">
        <v>76.256</v>
      </c>
      <c r="I161" s="177">
        <v>76.239550000000008</v>
      </c>
      <c r="J161" s="179">
        <f t="shared" si="10"/>
        <v>-1.644999999999186E-2</v>
      </c>
      <c r="K161" s="179">
        <v>0.76500000000000057</v>
      </c>
      <c r="L161" s="177">
        <v>-0.31973000000000695</v>
      </c>
      <c r="M161" s="180">
        <v>76.754819999999995</v>
      </c>
      <c r="O161" s="66"/>
      <c r="P161" s="4"/>
      <c r="S161" s="2"/>
    </row>
    <row r="162" spans="1:19" ht="15.75" thickBot="1" x14ac:dyDescent="0.3">
      <c r="A162" s="196" t="s">
        <v>133</v>
      </c>
      <c r="B162" s="197">
        <v>6544811.2536000004</v>
      </c>
      <c r="C162" s="197">
        <v>583558.06740000006</v>
      </c>
      <c r="D162" s="198" t="s">
        <v>134</v>
      </c>
      <c r="E162" s="199">
        <v>0</v>
      </c>
      <c r="F162" s="200">
        <v>0</v>
      </c>
      <c r="G162" s="201">
        <v>76.534000000000006</v>
      </c>
      <c r="H162" s="199"/>
      <c r="I162" s="201">
        <v>76.521180000000001</v>
      </c>
      <c r="J162" s="199"/>
      <c r="K162" s="200">
        <v>0</v>
      </c>
      <c r="L162" s="201">
        <v>-5.0000000000000001E-3</v>
      </c>
      <c r="M162" s="202">
        <v>76.516220000000004</v>
      </c>
      <c r="S162" s="204"/>
    </row>
    <row r="163" spans="1:19" s="7" customFormat="1" x14ac:dyDescent="0.25">
      <c r="B163" s="149"/>
      <c r="C163" s="149"/>
      <c r="I163" s="148"/>
    </row>
    <row r="164" spans="1:19" x14ac:dyDescent="0.25">
      <c r="B164" s="4"/>
      <c r="C164"/>
      <c r="F164" t="s">
        <v>382</v>
      </c>
      <c r="I164"/>
    </row>
    <row r="165" spans="1:19" x14ac:dyDescent="0.25">
      <c r="B165" s="4"/>
      <c r="C165"/>
      <c r="I165"/>
    </row>
    <row r="166" spans="1:19" x14ac:dyDescent="0.25">
      <c r="B166" s="4"/>
      <c r="C166"/>
      <c r="I166"/>
    </row>
    <row r="167" spans="1:19" x14ac:dyDescent="0.25">
      <c r="B167" s="4"/>
      <c r="C167"/>
      <c r="I167"/>
    </row>
    <row r="168" spans="1:19" x14ac:dyDescent="0.25">
      <c r="B168" s="4"/>
      <c r="C168"/>
      <c r="I168"/>
    </row>
    <row r="169" spans="1:19" x14ac:dyDescent="0.25">
      <c r="B169" s="4"/>
      <c r="C169"/>
      <c r="I169"/>
    </row>
    <row r="170" spans="1:19" x14ac:dyDescent="0.25">
      <c r="B170" s="4"/>
      <c r="C170"/>
      <c r="I170"/>
    </row>
    <row r="171" spans="1:19" x14ac:dyDescent="0.25">
      <c r="B171" s="4"/>
      <c r="C171"/>
      <c r="I171"/>
    </row>
    <row r="172" spans="1:19" x14ac:dyDescent="0.25">
      <c r="B172" s="4"/>
      <c r="C172"/>
      <c r="I172"/>
    </row>
  </sheetData>
  <mergeCells count="2">
    <mergeCell ref="F109:G110"/>
    <mergeCell ref="F121:G1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73"/>
  <sheetViews>
    <sheetView workbookViewId="0">
      <selection activeCell="E4" sqref="E4:E6"/>
    </sheetView>
  </sheetViews>
  <sheetFormatPr defaultRowHeight="15" x14ac:dyDescent="0.25"/>
  <cols>
    <col min="3" max="15" width="10.140625" bestFit="1" customWidth="1"/>
    <col min="16" max="16" width="12.42578125" style="221" customWidth="1"/>
    <col min="17" max="17" width="9.140625" style="221"/>
    <col min="19" max="25" width="10.140625" bestFit="1" customWidth="1"/>
  </cols>
  <sheetData>
    <row r="1" spans="1:25" x14ac:dyDescent="0.25">
      <c r="A1" t="s">
        <v>221</v>
      </c>
      <c r="B1" t="s">
        <v>227</v>
      </c>
      <c r="C1" t="s">
        <v>222</v>
      </c>
      <c r="P1" t="s">
        <v>226</v>
      </c>
    </row>
    <row r="2" spans="1:25" x14ac:dyDescent="0.25">
      <c r="C2" s="216">
        <v>42279</v>
      </c>
      <c r="D2" s="220">
        <v>42282</v>
      </c>
      <c r="E2" s="220">
        <v>42284</v>
      </c>
      <c r="F2" s="220">
        <v>42286</v>
      </c>
      <c r="G2" s="220">
        <v>42290</v>
      </c>
      <c r="H2" s="216">
        <v>42292</v>
      </c>
      <c r="I2" s="216">
        <v>42307</v>
      </c>
      <c r="J2" s="216">
        <v>42324</v>
      </c>
      <c r="K2" s="216">
        <v>42338</v>
      </c>
      <c r="L2" s="220">
        <v>42353</v>
      </c>
      <c r="M2" s="216">
        <v>42367</v>
      </c>
      <c r="O2" s="216"/>
      <c r="P2" s="220">
        <v>42282</v>
      </c>
      <c r="Q2" s="220">
        <v>42284</v>
      </c>
      <c r="R2" s="220">
        <v>42286</v>
      </c>
      <c r="S2" s="220">
        <v>42290</v>
      </c>
      <c r="T2" s="216">
        <v>42292</v>
      </c>
      <c r="U2" s="216">
        <v>42307</v>
      </c>
      <c r="V2" s="216">
        <v>42324</v>
      </c>
      <c r="W2" s="216">
        <v>42338</v>
      </c>
      <c r="X2" s="216">
        <v>42353</v>
      </c>
      <c r="Y2" s="216">
        <v>42367</v>
      </c>
    </row>
    <row r="3" spans="1:25" x14ac:dyDescent="0.25">
      <c r="A3" t="s">
        <v>223</v>
      </c>
    </row>
    <row r="4" spans="1:25" ht="15.75" thickBot="1" x14ac:dyDescent="0.3">
      <c r="A4" s="59" t="s">
        <v>3</v>
      </c>
      <c r="B4">
        <v>4.9330999999999925</v>
      </c>
      <c r="E4" s="217">
        <v>78.395669999999996</v>
      </c>
      <c r="F4" s="217">
        <v>78.381039999999999</v>
      </c>
      <c r="G4" s="217">
        <v>78.329269999999994</v>
      </c>
      <c r="H4" s="217">
        <v>78.300439999999995</v>
      </c>
      <c r="I4">
        <v>78.230699999999999</v>
      </c>
      <c r="J4">
        <v>78.203479999999999</v>
      </c>
      <c r="K4">
        <v>78.190110000000004</v>
      </c>
      <c r="L4">
        <v>78.181510000000003</v>
      </c>
      <c r="M4">
        <v>78.173209999999997</v>
      </c>
      <c r="R4">
        <f>F4-B4</f>
        <v>73.447940000000003</v>
      </c>
      <c r="S4" s="221">
        <f>G4-B4</f>
        <v>73.396169999999998</v>
      </c>
      <c r="T4" s="221">
        <f>H4-B4</f>
        <v>73.367339999999999</v>
      </c>
      <c r="U4" s="221">
        <f>I4-B4</f>
        <v>73.297600000000003</v>
      </c>
      <c r="V4" s="221">
        <f>J4-B4</f>
        <v>73.270380000000003</v>
      </c>
      <c r="W4" s="221">
        <f>K4-B4</f>
        <v>73.257010000000008</v>
      </c>
      <c r="X4" s="221">
        <f>L4-B4</f>
        <v>73.248410000000007</v>
      </c>
      <c r="Y4" s="221">
        <f>M4-B4</f>
        <v>73.240110000000001</v>
      </c>
    </row>
    <row r="5" spans="1:25" x14ac:dyDescent="0.25">
      <c r="A5" s="56" t="s">
        <v>0</v>
      </c>
      <c r="B5">
        <v>5.0315699999999932</v>
      </c>
      <c r="E5" s="217">
        <v>78.382459999999995</v>
      </c>
      <c r="F5" s="217">
        <v>78.375299999999996</v>
      </c>
      <c r="G5" s="217">
        <v>78.335300000000004</v>
      </c>
      <c r="H5" s="217">
        <v>78.306870000000004</v>
      </c>
      <c r="I5">
        <v>78.246210000000005</v>
      </c>
      <c r="J5">
        <v>78.218779999999995</v>
      </c>
      <c r="K5">
        <v>78.203530000000001</v>
      </c>
      <c r="L5">
        <v>78.192869999999999</v>
      </c>
      <c r="M5">
        <v>78.186130000000006</v>
      </c>
      <c r="R5" s="221">
        <f t="shared" ref="R5:R12" si="0">F5-B5</f>
        <v>73.343730000000008</v>
      </c>
      <c r="S5" s="221">
        <f t="shared" ref="S5:S12" si="1">G5-B5</f>
        <v>73.303730000000016</v>
      </c>
      <c r="T5" s="221">
        <f t="shared" ref="T5:T12" si="2">H5-B5</f>
        <v>73.275300000000016</v>
      </c>
      <c r="U5" s="221">
        <f t="shared" ref="U5:U12" si="3">I5-B5</f>
        <v>73.214640000000017</v>
      </c>
      <c r="V5" s="221">
        <f t="shared" ref="V5:V12" si="4">J5-B5</f>
        <v>73.187210000000007</v>
      </c>
      <c r="W5" s="221">
        <f t="shared" ref="W5:W12" si="5">K5-B5</f>
        <v>73.171960000000013</v>
      </c>
      <c r="X5" s="221">
        <f t="shared" ref="X5:X12" si="6">L5-B5</f>
        <v>73.161300000000011</v>
      </c>
      <c r="Y5" s="221">
        <f t="shared" ref="Y5:Y12" si="7">M5-B5</f>
        <v>73.154560000000018</v>
      </c>
    </row>
    <row r="6" spans="1:25" ht="15.75" thickBot="1" x14ac:dyDescent="0.3">
      <c r="A6" s="59" t="s">
        <v>4</v>
      </c>
      <c r="B6">
        <v>5.0180100000000003</v>
      </c>
      <c r="E6" s="217">
        <v>78.352509999999995</v>
      </c>
      <c r="F6" s="217">
        <v>78.335149999999999</v>
      </c>
      <c r="G6" s="217">
        <v>78.305080000000004</v>
      </c>
      <c r="H6" s="217">
        <v>78.273820000000001</v>
      </c>
      <c r="I6">
        <v>78.207570000000004</v>
      </c>
      <c r="J6">
        <v>78.180149999999998</v>
      </c>
      <c r="K6">
        <v>78.166290000000004</v>
      </c>
      <c r="L6">
        <v>78.15607</v>
      </c>
      <c r="M6">
        <v>78.149119999999996</v>
      </c>
      <c r="R6" s="221">
        <f t="shared" si="0"/>
        <v>73.317139999999995</v>
      </c>
      <c r="S6" s="221">
        <f t="shared" si="1"/>
        <v>73.28707</v>
      </c>
      <c r="T6" s="221">
        <f t="shared" si="2"/>
        <v>73.255809999999997</v>
      </c>
      <c r="U6" s="221">
        <f t="shared" si="3"/>
        <v>73.18956</v>
      </c>
      <c r="V6" s="221">
        <f t="shared" si="4"/>
        <v>73.162139999999994</v>
      </c>
      <c r="W6" s="221">
        <f t="shared" si="5"/>
        <v>73.14828</v>
      </c>
      <c r="X6" s="221">
        <f t="shared" si="6"/>
        <v>73.138059999999996</v>
      </c>
      <c r="Y6" s="221">
        <f t="shared" si="7"/>
        <v>73.131109999999993</v>
      </c>
    </row>
    <row r="7" spans="1:25" x14ac:dyDescent="0.25">
      <c r="A7" s="127" t="s">
        <v>93</v>
      </c>
      <c r="B7" s="172">
        <v>2.335</v>
      </c>
      <c r="E7" s="217">
        <v>78.340770000000006</v>
      </c>
      <c r="F7" s="217">
        <v>78.321569999999994</v>
      </c>
      <c r="G7" s="217">
        <v>78.260360000000006</v>
      </c>
      <c r="H7" s="217">
        <v>78.230130000000003</v>
      </c>
      <c r="I7">
        <v>78.160250000000005</v>
      </c>
      <c r="J7">
        <v>78.131600000000006</v>
      </c>
      <c r="K7">
        <v>78.118020000000001</v>
      </c>
      <c r="L7">
        <v>78.107489999999999</v>
      </c>
      <c r="M7">
        <v>78.100939999999994</v>
      </c>
      <c r="R7" s="221">
        <f t="shared" si="0"/>
        <v>75.98657</v>
      </c>
      <c r="S7" s="221">
        <f t="shared" si="1"/>
        <v>75.925360000000012</v>
      </c>
      <c r="T7" s="221">
        <f t="shared" si="2"/>
        <v>75.895130000000009</v>
      </c>
      <c r="U7" s="221">
        <f t="shared" si="3"/>
        <v>75.825250000000011</v>
      </c>
      <c r="V7" s="221">
        <f t="shared" si="4"/>
        <v>75.796600000000012</v>
      </c>
      <c r="W7" s="221">
        <f t="shared" si="5"/>
        <v>75.783020000000008</v>
      </c>
      <c r="X7" s="221">
        <f t="shared" si="6"/>
        <v>75.772490000000005</v>
      </c>
      <c r="Y7" s="221">
        <f t="shared" si="7"/>
        <v>75.765940000000001</v>
      </c>
    </row>
    <row r="8" spans="1:25" x14ac:dyDescent="0.25">
      <c r="A8" s="132" t="s">
        <v>95</v>
      </c>
      <c r="B8" s="169">
        <v>1.9350000000000001</v>
      </c>
      <c r="E8" s="217">
        <v>78.359129999999993</v>
      </c>
      <c r="F8" s="217">
        <v>78.350729999999999</v>
      </c>
      <c r="G8" s="217">
        <v>78.322699999999998</v>
      </c>
      <c r="H8" s="217">
        <v>78.292479999999998</v>
      </c>
      <c r="I8">
        <v>78.231059999999999</v>
      </c>
      <c r="J8">
        <v>78.203230000000005</v>
      </c>
      <c r="K8" s="228">
        <v>78.187899999999999</v>
      </c>
      <c r="L8">
        <v>78.177000000000007</v>
      </c>
      <c r="M8">
        <v>78.169359999999998</v>
      </c>
      <c r="R8" s="221">
        <f t="shared" si="0"/>
        <v>76.415729999999996</v>
      </c>
      <c r="S8" s="221">
        <f t="shared" si="1"/>
        <v>76.387699999999995</v>
      </c>
      <c r="T8" s="221">
        <f t="shared" si="2"/>
        <v>76.357479999999995</v>
      </c>
      <c r="U8" s="221">
        <f t="shared" si="3"/>
        <v>76.296059999999997</v>
      </c>
      <c r="V8" s="221">
        <f t="shared" si="4"/>
        <v>76.268230000000003</v>
      </c>
      <c r="W8" s="221">
        <f t="shared" si="5"/>
        <v>76.252899999999997</v>
      </c>
      <c r="X8" s="221">
        <f t="shared" si="6"/>
        <v>76.242000000000004</v>
      </c>
      <c r="Y8" s="221">
        <f t="shared" si="7"/>
        <v>76.234359999999995</v>
      </c>
    </row>
    <row r="9" spans="1:25" x14ac:dyDescent="0.25">
      <c r="A9" s="132" t="s">
        <v>96</v>
      </c>
      <c r="B9" s="169">
        <v>2.335</v>
      </c>
      <c r="E9" s="217">
        <v>78.382999999999996</v>
      </c>
      <c r="F9" s="217">
        <v>78.369659999999996</v>
      </c>
      <c r="G9" s="217">
        <v>78.328900000000004</v>
      </c>
      <c r="H9" s="217">
        <v>78.298109999999994</v>
      </c>
      <c r="I9">
        <v>78.231489999999994</v>
      </c>
      <c r="J9">
        <v>78.203969999999998</v>
      </c>
      <c r="K9">
        <v>78.189570000000003</v>
      </c>
      <c r="L9">
        <v>78.178319999999999</v>
      </c>
      <c r="M9">
        <v>78.171520000000001</v>
      </c>
      <c r="R9" s="221">
        <f t="shared" si="0"/>
        <v>76.034660000000002</v>
      </c>
      <c r="S9" s="221">
        <f t="shared" si="1"/>
        <v>75.993900000000011</v>
      </c>
      <c r="T9" s="221">
        <f t="shared" si="2"/>
        <v>75.96311</v>
      </c>
      <c r="U9" s="221">
        <f t="shared" si="3"/>
        <v>75.89649</v>
      </c>
      <c r="V9" s="221">
        <f t="shared" si="4"/>
        <v>75.868970000000004</v>
      </c>
      <c r="W9" s="221">
        <f t="shared" si="5"/>
        <v>75.85457000000001</v>
      </c>
      <c r="X9" s="221">
        <f t="shared" si="6"/>
        <v>75.843320000000006</v>
      </c>
      <c r="Y9" s="221">
        <f t="shared" si="7"/>
        <v>75.836520000000007</v>
      </c>
    </row>
    <row r="10" spans="1:25" x14ac:dyDescent="0.25">
      <c r="A10" s="132" t="s">
        <v>97</v>
      </c>
      <c r="B10" s="169">
        <v>2.335</v>
      </c>
      <c r="E10" s="217">
        <v>78.336470000000006</v>
      </c>
      <c r="F10" s="217">
        <v>78.321740000000005</v>
      </c>
      <c r="G10" s="217">
        <v>78.273679999999999</v>
      </c>
      <c r="H10" s="217">
        <v>78.246859999999998</v>
      </c>
      <c r="I10">
        <v>78.181749999999994</v>
      </c>
      <c r="J10">
        <v>78.15334</v>
      </c>
      <c r="K10">
        <v>78.138379999999998</v>
      </c>
      <c r="L10">
        <v>78.127300000000005</v>
      </c>
      <c r="M10">
        <v>78.119929999999997</v>
      </c>
      <c r="R10" s="221">
        <f t="shared" si="0"/>
        <v>75.986740000000012</v>
      </c>
      <c r="S10" s="221">
        <f t="shared" si="1"/>
        <v>75.938680000000005</v>
      </c>
      <c r="T10" s="221">
        <f t="shared" si="2"/>
        <v>75.911860000000004</v>
      </c>
      <c r="U10" s="221">
        <f t="shared" si="3"/>
        <v>75.84675</v>
      </c>
      <c r="V10" s="221">
        <f t="shared" si="4"/>
        <v>75.818340000000006</v>
      </c>
      <c r="W10" s="221">
        <f t="shared" si="5"/>
        <v>75.803380000000004</v>
      </c>
      <c r="X10" s="221">
        <f t="shared" si="6"/>
        <v>75.792300000000012</v>
      </c>
      <c r="Y10" s="221">
        <f t="shared" si="7"/>
        <v>75.784930000000003</v>
      </c>
    </row>
    <row r="11" spans="1:25" x14ac:dyDescent="0.25">
      <c r="A11" s="132" t="s">
        <v>99</v>
      </c>
      <c r="B11" s="169">
        <v>1.9350000000000001</v>
      </c>
      <c r="E11" s="217">
        <v>78.339609999999993</v>
      </c>
      <c r="F11" s="217">
        <v>78.326790000000003</v>
      </c>
      <c r="G11" s="217">
        <v>78.284040000000005</v>
      </c>
      <c r="H11" s="217">
        <v>78.25985</v>
      </c>
      <c r="I11">
        <v>78.197990000000004</v>
      </c>
      <c r="J11">
        <v>78.168409999999994</v>
      </c>
      <c r="K11">
        <v>78.151949999999999</v>
      </c>
      <c r="L11">
        <v>78.140060000000005</v>
      </c>
      <c r="M11">
        <v>78.131630000000001</v>
      </c>
      <c r="R11" s="221">
        <f t="shared" si="0"/>
        <v>76.39179</v>
      </c>
      <c r="S11" s="221">
        <f t="shared" si="1"/>
        <v>76.349040000000002</v>
      </c>
      <c r="T11" s="221">
        <f t="shared" si="2"/>
        <v>76.324849999999998</v>
      </c>
      <c r="U11" s="221">
        <f t="shared" si="3"/>
        <v>76.262990000000002</v>
      </c>
      <c r="V11" s="221">
        <f t="shared" si="4"/>
        <v>76.233409999999992</v>
      </c>
      <c r="W11" s="221">
        <f t="shared" si="5"/>
        <v>76.216949999999997</v>
      </c>
      <c r="X11" s="221">
        <f t="shared" si="6"/>
        <v>76.205060000000003</v>
      </c>
      <c r="Y11" s="221">
        <f t="shared" si="7"/>
        <v>76.196629999999999</v>
      </c>
    </row>
    <row r="12" spans="1:25" ht="15.75" thickBot="1" x14ac:dyDescent="0.3">
      <c r="A12" s="134" t="s">
        <v>100</v>
      </c>
      <c r="B12" s="177">
        <v>2.335</v>
      </c>
      <c r="E12" s="217">
        <v>78.310209999999998</v>
      </c>
      <c r="F12" s="217">
        <v>78.278549999999996</v>
      </c>
      <c r="G12" s="217">
        <v>78.212370000000007</v>
      </c>
      <c r="H12" s="217">
        <v>78.184460000000001</v>
      </c>
      <c r="I12">
        <v>78.112359999999995</v>
      </c>
      <c r="J12">
        <v>78.082470000000001</v>
      </c>
      <c r="K12">
        <v>78.06832</v>
      </c>
      <c r="L12">
        <v>78.057230000000004</v>
      </c>
      <c r="M12">
        <v>78.049779999999998</v>
      </c>
      <c r="R12" s="221">
        <f t="shared" si="0"/>
        <v>75.943550000000002</v>
      </c>
      <c r="S12" s="221">
        <f t="shared" si="1"/>
        <v>75.877370000000013</v>
      </c>
      <c r="T12" s="221">
        <f t="shared" si="2"/>
        <v>75.849460000000008</v>
      </c>
      <c r="U12" s="221">
        <f t="shared" si="3"/>
        <v>75.777360000000002</v>
      </c>
      <c r="V12" s="221">
        <f t="shared" si="4"/>
        <v>75.747470000000007</v>
      </c>
      <c r="W12" s="221">
        <f t="shared" si="5"/>
        <v>75.733320000000006</v>
      </c>
      <c r="X12" s="221">
        <f t="shared" si="6"/>
        <v>75.72223000000001</v>
      </c>
      <c r="Y12" s="221">
        <f t="shared" si="7"/>
        <v>75.714780000000005</v>
      </c>
    </row>
    <row r="13" spans="1:25" ht="15.75" thickBot="1" x14ac:dyDescent="0.3">
      <c r="A13" t="s">
        <v>224</v>
      </c>
    </row>
    <row r="14" spans="1:25" ht="15.75" thickBot="1" x14ac:dyDescent="0.3">
      <c r="A14" s="59" t="s">
        <v>3</v>
      </c>
      <c r="B14" s="127" t="s">
        <v>93</v>
      </c>
      <c r="C14" s="219"/>
      <c r="D14" s="219"/>
      <c r="E14" s="218">
        <f t="shared" ref="E14:M14" si="8">E4-E7</f>
        <v>5.4899999999989291E-2</v>
      </c>
      <c r="F14" s="218">
        <f t="shared" si="8"/>
        <v>5.9470000000004575E-2</v>
      </c>
      <c r="G14" s="218">
        <f t="shared" si="8"/>
        <v>6.8909999999988258E-2</v>
      </c>
      <c r="H14" s="218">
        <f t="shared" si="8"/>
        <v>7.0309999999992101E-2</v>
      </c>
      <c r="I14" s="218">
        <f t="shared" si="8"/>
        <v>7.0449999999993906E-2</v>
      </c>
      <c r="J14" s="218">
        <f t="shared" si="8"/>
        <v>7.1879999999993061E-2</v>
      </c>
      <c r="K14" s="218">
        <f t="shared" si="8"/>
        <v>7.2090000000002874E-2</v>
      </c>
      <c r="L14" s="218">
        <f t="shared" si="8"/>
        <v>7.4020000000004416E-2</v>
      </c>
      <c r="M14" s="218">
        <f t="shared" si="8"/>
        <v>7.2270000000003165E-2</v>
      </c>
    </row>
    <row r="15" spans="1:25" x14ac:dyDescent="0.25">
      <c r="A15" s="56" t="s">
        <v>0</v>
      </c>
      <c r="B15" s="132" t="s">
        <v>95</v>
      </c>
      <c r="E15" s="218">
        <f t="shared" ref="E15:M15" si="9">E5-E8</f>
        <v>2.3330000000001405E-2</v>
      </c>
      <c r="F15" s="218">
        <f t="shared" si="9"/>
        <v>2.4569999999997094E-2</v>
      </c>
      <c r="G15" s="218">
        <f t="shared" si="9"/>
        <v>1.2600000000006162E-2</v>
      </c>
      <c r="H15" s="218">
        <f t="shared" si="9"/>
        <v>1.4390000000005898E-2</v>
      </c>
      <c r="I15" s="218">
        <f t="shared" si="9"/>
        <v>1.5150000000005548E-2</v>
      </c>
      <c r="J15" s="218">
        <f t="shared" si="9"/>
        <v>1.5549999999990405E-2</v>
      </c>
      <c r="K15" s="218">
        <f t="shared" si="9"/>
        <v>1.5630000000001587E-2</v>
      </c>
      <c r="L15" s="218">
        <f t="shared" si="9"/>
        <v>1.5869999999992501E-2</v>
      </c>
      <c r="M15" s="218">
        <f t="shared" si="9"/>
        <v>1.6770000000008167E-2</v>
      </c>
    </row>
    <row r="16" spans="1:25" ht="15.75" thickBot="1" x14ac:dyDescent="0.3">
      <c r="A16" s="59" t="s">
        <v>4</v>
      </c>
      <c r="B16" s="132" t="s">
        <v>96</v>
      </c>
      <c r="E16" s="218">
        <f t="shared" ref="E16:M16" si="10">E6-E9</f>
        <v>-3.049000000000035E-2</v>
      </c>
      <c r="F16" s="218">
        <f t="shared" si="10"/>
        <v>-3.4509999999997376E-2</v>
      </c>
      <c r="G16" s="218">
        <f t="shared" si="10"/>
        <v>-2.3820000000000618E-2</v>
      </c>
      <c r="H16" s="218">
        <f t="shared" si="10"/>
        <v>-2.4289999999993483E-2</v>
      </c>
      <c r="I16" s="218">
        <f t="shared" si="10"/>
        <v>-2.3919999999989727E-2</v>
      </c>
      <c r="J16" s="218">
        <f t="shared" si="10"/>
        <v>-2.3820000000000618E-2</v>
      </c>
      <c r="K16" s="218">
        <f t="shared" si="10"/>
        <v>-2.3279999999999745E-2</v>
      </c>
      <c r="L16" s="218">
        <f t="shared" si="10"/>
        <v>-2.2249999999999659E-2</v>
      </c>
      <c r="M16" s="218">
        <f t="shared" si="10"/>
        <v>-2.2400000000004638E-2</v>
      </c>
    </row>
    <row r="17" spans="1:25" ht="15.75" thickBot="1" x14ac:dyDescent="0.3">
      <c r="D17" s="221" t="s">
        <v>228</v>
      </c>
      <c r="E17" s="59" t="s">
        <v>3</v>
      </c>
      <c r="F17" s="127" t="s">
        <v>93</v>
      </c>
      <c r="G17" s="218">
        <f>G14-G14</f>
        <v>0</v>
      </c>
      <c r="H17" s="218">
        <f>H14-G14</f>
        <v>1.4000000000038426E-3</v>
      </c>
      <c r="I17" s="218">
        <f>I14-G14</f>
        <v>1.540000000005648E-3</v>
      </c>
      <c r="J17" s="218">
        <f>J14-G14</f>
        <v>2.9700000000048021E-3</v>
      </c>
      <c r="K17" s="218">
        <f>K14-G14</f>
        <v>3.1800000000146156E-3</v>
      </c>
      <c r="L17" s="218">
        <f>L14-G14</f>
        <v>5.1100000000161572E-3</v>
      </c>
      <c r="M17" s="218">
        <f>M14-G14</f>
        <v>3.3600000000149066E-3</v>
      </c>
    </row>
    <row r="18" spans="1:25" x14ac:dyDescent="0.25">
      <c r="E18" s="56" t="s">
        <v>0</v>
      </c>
      <c r="F18" s="132" t="s">
        <v>95</v>
      </c>
      <c r="G18" s="218">
        <f>G15-G15</f>
        <v>0</v>
      </c>
      <c r="H18" s="218">
        <f>H15-G15</f>
        <v>1.7899999999997362E-3</v>
      </c>
      <c r="I18" s="218">
        <f>I15-G15</f>
        <v>2.5499999999993861E-3</v>
      </c>
      <c r="J18" s="218">
        <f>J15-G15</f>
        <v>2.949999999984243E-3</v>
      </c>
      <c r="K18" s="218">
        <f>K15-G15</f>
        <v>3.0299999999954252E-3</v>
      </c>
      <c r="L18" s="218">
        <f>L15-G15</f>
        <v>3.2699999999863394E-3</v>
      </c>
      <c r="M18" s="218">
        <f>M15-G15</f>
        <v>4.1700000000020054E-3</v>
      </c>
    </row>
    <row r="19" spans="1:25" x14ac:dyDescent="0.25">
      <c r="E19" s="59" t="s">
        <v>4</v>
      </c>
      <c r="F19" s="132" t="s">
        <v>96</v>
      </c>
      <c r="G19" s="218">
        <f>G16-G16</f>
        <v>0</v>
      </c>
      <c r="H19" s="218">
        <f>H16-G16</f>
        <v>-4.6999999999286501E-4</v>
      </c>
      <c r="I19" s="218">
        <f>I16-G16</f>
        <v>-9.9999999989108801E-5</v>
      </c>
      <c r="J19" s="218">
        <f>J16-G16</f>
        <v>0</v>
      </c>
      <c r="K19" s="218">
        <f>K16-G16</f>
        <v>5.4000000000087311E-4</v>
      </c>
      <c r="L19" s="218">
        <f>L16-G16</f>
        <v>1.5700000000009595E-3</v>
      </c>
      <c r="M19" s="218">
        <f>M16-G16</f>
        <v>1.41999999999598E-3</v>
      </c>
    </row>
    <row r="20" spans="1:25" x14ac:dyDescent="0.25">
      <c r="A20" s="222" t="s">
        <v>225</v>
      </c>
    </row>
    <row r="21" spans="1:25" x14ac:dyDescent="0.25">
      <c r="A21" s="221" t="s">
        <v>5</v>
      </c>
      <c r="B21">
        <v>3.943049999999988</v>
      </c>
      <c r="E21">
        <v>78.339749999999995</v>
      </c>
      <c r="F21">
        <v>78.307220000000001</v>
      </c>
      <c r="G21">
        <v>78.233429999999998</v>
      </c>
      <c r="H21">
        <v>78.210369999999998</v>
      </c>
      <c r="I21">
        <v>78.144970000000001</v>
      </c>
      <c r="J21">
        <v>78.115049999999997</v>
      </c>
      <c r="K21">
        <v>78.098740000000006</v>
      </c>
      <c r="L21">
        <v>78.087599999999995</v>
      </c>
      <c r="M21">
        <v>78.07987</v>
      </c>
      <c r="R21" s="221">
        <f t="shared" ref="R21:R33" si="11">F21-B21</f>
        <v>74.364170000000016</v>
      </c>
      <c r="S21" s="221">
        <f>G21-B21</f>
        <v>74.290380000000013</v>
      </c>
      <c r="T21" s="221">
        <f>H21-B21</f>
        <v>74.267320000000012</v>
      </c>
      <c r="U21" s="221">
        <f>I21-B21</f>
        <v>74.201920000000015</v>
      </c>
      <c r="V21" s="221">
        <f>J21-B21</f>
        <v>74.172000000000011</v>
      </c>
      <c r="W21" s="221">
        <f>K21-B21</f>
        <v>74.155690000000021</v>
      </c>
      <c r="X21" s="221">
        <f>L21-B21</f>
        <v>74.14455000000001</v>
      </c>
      <c r="Y21" s="221">
        <f>M21-B21</f>
        <v>74.136820000000014</v>
      </c>
    </row>
    <row r="22" spans="1:25" x14ac:dyDescent="0.25">
      <c r="A22" s="221" t="s">
        <v>7</v>
      </c>
      <c r="B22">
        <v>3.9496300000000018</v>
      </c>
      <c r="E22">
        <v>78.358540000000005</v>
      </c>
      <c r="F22">
        <v>78.33099</v>
      </c>
      <c r="G22">
        <v>78.269229999999993</v>
      </c>
      <c r="H22">
        <v>78.244309999999999</v>
      </c>
      <c r="I22">
        <v>78.177710000000005</v>
      </c>
      <c r="J22">
        <v>78.148510000000002</v>
      </c>
      <c r="K22">
        <v>78.133240000000001</v>
      </c>
      <c r="L22">
        <v>78.121949999999998</v>
      </c>
      <c r="M22">
        <v>78.113860000000003</v>
      </c>
      <c r="R22" s="221">
        <f t="shared" si="11"/>
        <v>74.381360000000001</v>
      </c>
      <c r="S22" s="221">
        <f t="shared" ref="S22:S33" si="12">G22-B22</f>
        <v>74.319599999999994</v>
      </c>
      <c r="T22" s="221">
        <f t="shared" ref="T22:T33" si="13">H22-B22</f>
        <v>74.29468</v>
      </c>
      <c r="U22" s="221">
        <f t="shared" ref="U22:U33" si="14">I22-B22</f>
        <v>74.228080000000006</v>
      </c>
      <c r="V22" s="221">
        <f t="shared" ref="V22:V33" si="15">J22-B22</f>
        <v>74.198880000000003</v>
      </c>
      <c r="W22" s="221">
        <f t="shared" ref="W22:W33" si="16">K22-B22</f>
        <v>74.183610000000002</v>
      </c>
      <c r="X22" s="221">
        <f t="shared" ref="X22:X33" si="17">L22-B22</f>
        <v>74.172319999999999</v>
      </c>
      <c r="Y22" s="221">
        <f t="shared" ref="Y22:Y33" si="18">M22-B22</f>
        <v>74.164230000000003</v>
      </c>
    </row>
    <row r="23" spans="1:25" x14ac:dyDescent="0.25">
      <c r="A23" s="221" t="s">
        <v>8</v>
      </c>
      <c r="B23">
        <v>4.0504399999999974</v>
      </c>
      <c r="E23">
        <v>78.333569999999995</v>
      </c>
      <c r="F23">
        <v>78.301019999999994</v>
      </c>
      <c r="G23">
        <v>78.246650000000002</v>
      </c>
      <c r="H23">
        <v>78.226730000000003</v>
      </c>
      <c r="I23">
        <v>78.164169999999999</v>
      </c>
      <c r="J23">
        <v>78.132930000000002</v>
      </c>
      <c r="K23">
        <v>78.115350000000007</v>
      </c>
      <c r="L23">
        <v>78.102919999999997</v>
      </c>
      <c r="M23">
        <v>78.094149999999999</v>
      </c>
      <c r="R23" s="221">
        <f t="shared" si="11"/>
        <v>74.250579999999999</v>
      </c>
      <c r="S23" s="221">
        <f t="shared" si="12"/>
        <v>74.196210000000008</v>
      </c>
      <c r="T23" s="221">
        <f t="shared" si="13"/>
        <v>74.176290000000009</v>
      </c>
      <c r="U23" s="221">
        <f t="shared" si="14"/>
        <v>74.113730000000004</v>
      </c>
      <c r="V23" s="221">
        <f t="shared" si="15"/>
        <v>74.082490000000007</v>
      </c>
      <c r="W23" s="221">
        <f t="shared" si="16"/>
        <v>74.064910000000012</v>
      </c>
      <c r="X23" s="221">
        <f t="shared" si="17"/>
        <v>74.052480000000003</v>
      </c>
      <c r="Y23" s="221">
        <f t="shared" si="18"/>
        <v>74.043710000000004</v>
      </c>
    </row>
    <row r="24" spans="1:25" x14ac:dyDescent="0.25">
      <c r="A24" s="221" t="s">
        <v>10</v>
      </c>
      <c r="B24">
        <v>5.0728899999999832</v>
      </c>
      <c r="E24">
        <v>78.334509999999995</v>
      </c>
      <c r="F24">
        <v>78.304320000000004</v>
      </c>
      <c r="G24">
        <v>78.262960000000007</v>
      </c>
      <c r="H24">
        <v>78.246920000000003</v>
      </c>
      <c r="I24">
        <v>78.194339999999997</v>
      </c>
      <c r="J24">
        <v>78.163659999999993</v>
      </c>
      <c r="K24">
        <v>78.145870000000002</v>
      </c>
      <c r="L24">
        <v>78.133769999999998</v>
      </c>
      <c r="M24">
        <v>78.122810000000001</v>
      </c>
      <c r="R24" s="221">
        <f t="shared" si="11"/>
        <v>73.231430000000017</v>
      </c>
      <c r="S24" s="221">
        <f t="shared" si="12"/>
        <v>73.19007000000002</v>
      </c>
      <c r="T24" s="221">
        <f t="shared" si="13"/>
        <v>73.174030000000016</v>
      </c>
      <c r="U24" s="221">
        <f t="shared" si="14"/>
        <v>73.12145000000001</v>
      </c>
      <c r="V24" s="221">
        <f t="shared" si="15"/>
        <v>73.090770000000006</v>
      </c>
      <c r="W24" s="221">
        <f t="shared" si="16"/>
        <v>73.072980000000015</v>
      </c>
      <c r="X24" s="221">
        <f t="shared" si="17"/>
        <v>73.060880000000012</v>
      </c>
      <c r="Y24" s="221">
        <f t="shared" si="18"/>
        <v>73.049920000000014</v>
      </c>
    </row>
    <row r="25" spans="1:25" x14ac:dyDescent="0.25">
      <c r="A25" s="221" t="s">
        <v>11</v>
      </c>
      <c r="B25">
        <v>3.9089499999999928</v>
      </c>
      <c r="E25">
        <v>78.363579999999999</v>
      </c>
      <c r="F25">
        <v>78.322119999999998</v>
      </c>
      <c r="G25">
        <v>78.267439999999993</v>
      </c>
      <c r="H25">
        <v>78.244370000000004</v>
      </c>
      <c r="I25">
        <v>78.177999999999997</v>
      </c>
      <c r="J25" s="221">
        <v>78.147379999999998</v>
      </c>
      <c r="K25">
        <v>78.129570000000001</v>
      </c>
      <c r="L25">
        <v>78.118899999999996</v>
      </c>
      <c r="M25">
        <v>78.11054</v>
      </c>
      <c r="R25" s="221">
        <f t="shared" si="11"/>
        <v>74.413170000000008</v>
      </c>
      <c r="S25" s="221">
        <f t="shared" si="12"/>
        <v>74.358490000000003</v>
      </c>
      <c r="T25" s="221">
        <f t="shared" si="13"/>
        <v>74.335420000000013</v>
      </c>
      <c r="U25" s="221">
        <f t="shared" si="14"/>
        <v>74.269050000000007</v>
      </c>
      <c r="V25" s="221">
        <f t="shared" si="15"/>
        <v>74.238430000000008</v>
      </c>
      <c r="W25" s="221">
        <f t="shared" si="16"/>
        <v>74.220620000000011</v>
      </c>
      <c r="X25" s="221">
        <f t="shared" si="17"/>
        <v>74.209950000000006</v>
      </c>
      <c r="Y25" s="221">
        <f t="shared" si="18"/>
        <v>74.20159000000001</v>
      </c>
    </row>
    <row r="26" spans="1:25" x14ac:dyDescent="0.25">
      <c r="A26" s="221" t="s">
        <v>12</v>
      </c>
      <c r="B26">
        <v>4.2658100000000045</v>
      </c>
      <c r="E26">
        <v>78.325659999999999</v>
      </c>
      <c r="F26">
        <v>78.267520000000005</v>
      </c>
      <c r="G26">
        <v>78.212310000000002</v>
      </c>
      <c r="H26">
        <v>78.187600000000003</v>
      </c>
      <c r="I26">
        <v>78.117429999999999</v>
      </c>
      <c r="J26">
        <v>78.081090000000003</v>
      </c>
      <c r="K26">
        <v>78.061199999999999</v>
      </c>
      <c r="L26">
        <v>78.046360000000007</v>
      </c>
      <c r="M26">
        <v>78.035550000000001</v>
      </c>
      <c r="R26" s="221">
        <f t="shared" si="11"/>
        <v>74.001710000000003</v>
      </c>
      <c r="S26" s="221">
        <f t="shared" si="12"/>
        <v>73.9465</v>
      </c>
      <c r="T26" s="221">
        <f t="shared" si="13"/>
        <v>73.921790000000001</v>
      </c>
      <c r="U26" s="221">
        <f t="shared" si="14"/>
        <v>73.851619999999997</v>
      </c>
      <c r="V26" s="221">
        <f t="shared" si="15"/>
        <v>73.815280000000001</v>
      </c>
      <c r="W26" s="221">
        <f t="shared" si="16"/>
        <v>73.795389999999998</v>
      </c>
      <c r="X26" s="221">
        <f t="shared" si="17"/>
        <v>73.780550000000005</v>
      </c>
      <c r="Y26" s="221">
        <f t="shared" si="18"/>
        <v>73.769739999999999</v>
      </c>
    </row>
    <row r="27" spans="1:25" x14ac:dyDescent="0.25">
      <c r="A27" s="221" t="s">
        <v>14</v>
      </c>
      <c r="B27">
        <v>4.2443799999999952</v>
      </c>
      <c r="E27">
        <v>78.311909999999997</v>
      </c>
      <c r="F27">
        <v>78.269450000000006</v>
      </c>
      <c r="G27">
        <v>78.213849999999994</v>
      </c>
      <c r="H27">
        <v>78.192490000000006</v>
      </c>
      <c r="I27">
        <v>78.122820000000004</v>
      </c>
      <c r="J27">
        <v>78.085220000000007</v>
      </c>
      <c r="K27">
        <v>78.062709999999996</v>
      </c>
      <c r="L27">
        <v>78.047229999999999</v>
      </c>
      <c r="M27">
        <v>78.035110000000003</v>
      </c>
      <c r="R27" s="221">
        <f t="shared" si="11"/>
        <v>74.025070000000014</v>
      </c>
      <c r="S27" s="221">
        <f t="shared" si="12"/>
        <v>73.969470000000001</v>
      </c>
      <c r="T27" s="221">
        <f t="shared" si="13"/>
        <v>73.948110000000014</v>
      </c>
      <c r="U27" s="221">
        <f t="shared" si="14"/>
        <v>73.878440000000012</v>
      </c>
      <c r="V27" s="221">
        <f t="shared" si="15"/>
        <v>73.840840000000014</v>
      </c>
      <c r="W27" s="221">
        <f t="shared" si="16"/>
        <v>73.818330000000003</v>
      </c>
      <c r="X27" s="221">
        <f t="shared" si="17"/>
        <v>73.802850000000007</v>
      </c>
      <c r="Y27" s="221">
        <f t="shared" si="18"/>
        <v>73.790730000000011</v>
      </c>
    </row>
    <row r="28" spans="1:25" x14ac:dyDescent="0.25">
      <c r="A28" s="221" t="s">
        <v>101</v>
      </c>
      <c r="B28">
        <v>2.2349999999999999</v>
      </c>
      <c r="E28">
        <v>78.279820000000001</v>
      </c>
      <c r="F28">
        <v>78.245990000000006</v>
      </c>
      <c r="G28">
        <v>78.184759999999997</v>
      </c>
      <c r="H28">
        <v>78.16225</v>
      </c>
      <c r="I28">
        <v>78.097819999999999</v>
      </c>
      <c r="J28">
        <v>78.068489999999997</v>
      </c>
      <c r="K28">
        <v>78.052809999999994</v>
      </c>
      <c r="L28">
        <v>78.041030000000006</v>
      </c>
      <c r="M28">
        <v>78.032849999999996</v>
      </c>
      <c r="R28" s="221">
        <f t="shared" si="11"/>
        <v>76.010990000000007</v>
      </c>
      <c r="S28" s="221">
        <f t="shared" si="12"/>
        <v>75.949759999999998</v>
      </c>
      <c r="T28" s="221">
        <f t="shared" si="13"/>
        <v>75.927250000000001</v>
      </c>
      <c r="U28" s="221">
        <f t="shared" si="14"/>
        <v>75.862819999999999</v>
      </c>
      <c r="V28" s="221">
        <f t="shared" si="15"/>
        <v>75.833489999999998</v>
      </c>
      <c r="W28" s="221">
        <f t="shared" si="16"/>
        <v>75.817809999999994</v>
      </c>
      <c r="X28" s="221">
        <f t="shared" si="17"/>
        <v>75.806030000000007</v>
      </c>
      <c r="Y28" s="221">
        <f t="shared" si="18"/>
        <v>75.797849999999997</v>
      </c>
    </row>
    <row r="29" spans="1:25" x14ac:dyDescent="0.25">
      <c r="A29" s="221" t="s">
        <v>103</v>
      </c>
      <c r="B29">
        <v>1.8350000000000002</v>
      </c>
      <c r="E29">
        <v>78.288589999999999</v>
      </c>
      <c r="F29">
        <v>78.276579999999996</v>
      </c>
      <c r="G29">
        <v>78.237799999999993</v>
      </c>
      <c r="H29">
        <v>78.220110000000005</v>
      </c>
      <c r="I29">
        <v>78.165289999999999</v>
      </c>
      <c r="J29">
        <v>78.135559999999998</v>
      </c>
      <c r="K29">
        <v>78.118449999999996</v>
      </c>
      <c r="L29">
        <v>78.106309999999993</v>
      </c>
      <c r="M29">
        <v>78.097999999999999</v>
      </c>
      <c r="R29" s="221">
        <f t="shared" si="11"/>
        <v>76.441580000000002</v>
      </c>
      <c r="S29" s="221">
        <f t="shared" si="12"/>
        <v>76.402799999999999</v>
      </c>
      <c r="T29" s="221">
        <f t="shared" si="13"/>
        <v>76.385110000000012</v>
      </c>
      <c r="U29" s="221">
        <f t="shared" si="14"/>
        <v>76.330290000000005</v>
      </c>
      <c r="V29" s="221">
        <f t="shared" si="15"/>
        <v>76.300560000000004</v>
      </c>
      <c r="W29" s="221">
        <f t="shared" si="16"/>
        <v>76.283450000000002</v>
      </c>
      <c r="X29" s="221">
        <f t="shared" si="17"/>
        <v>76.27131</v>
      </c>
      <c r="Y29" s="221">
        <f t="shared" si="18"/>
        <v>76.263000000000005</v>
      </c>
    </row>
    <row r="30" spans="1:25" x14ac:dyDescent="0.25">
      <c r="A30" s="221" t="s">
        <v>104</v>
      </c>
      <c r="B30">
        <v>2.2349999999999999</v>
      </c>
      <c r="E30">
        <v>78.285870000000003</v>
      </c>
      <c r="F30">
        <v>78.251760000000004</v>
      </c>
      <c r="G30">
        <v>78.197019999999995</v>
      </c>
      <c r="H30">
        <v>78.174130000000005</v>
      </c>
      <c r="I30">
        <v>78.108310000000003</v>
      </c>
      <c r="J30">
        <v>78.078059999999994</v>
      </c>
      <c r="K30">
        <v>78.061009999999996</v>
      </c>
      <c r="L30">
        <v>78.048950000000005</v>
      </c>
      <c r="M30">
        <v>78.041790000000006</v>
      </c>
      <c r="R30" s="221">
        <f t="shared" si="11"/>
        <v>76.016760000000005</v>
      </c>
      <c r="S30" s="221">
        <f t="shared" si="12"/>
        <v>75.962019999999995</v>
      </c>
      <c r="T30" s="221">
        <f t="shared" si="13"/>
        <v>75.939130000000006</v>
      </c>
      <c r="U30" s="221">
        <f t="shared" si="14"/>
        <v>75.873310000000004</v>
      </c>
      <c r="V30" s="221">
        <f t="shared" si="15"/>
        <v>75.843059999999994</v>
      </c>
      <c r="W30" s="221">
        <f t="shared" si="16"/>
        <v>75.826009999999997</v>
      </c>
      <c r="X30" s="221">
        <f t="shared" si="17"/>
        <v>75.813950000000006</v>
      </c>
      <c r="Y30" s="221">
        <f t="shared" si="18"/>
        <v>75.806790000000007</v>
      </c>
    </row>
    <row r="31" spans="1:25" x14ac:dyDescent="0.25">
      <c r="A31" s="221" t="s">
        <v>105</v>
      </c>
      <c r="B31">
        <v>2.2349999999999999</v>
      </c>
      <c r="E31">
        <v>78.314059999999998</v>
      </c>
      <c r="F31">
        <v>78.27919</v>
      </c>
      <c r="G31">
        <v>78.218279999999993</v>
      </c>
      <c r="H31">
        <v>78.194749999999999</v>
      </c>
      <c r="I31">
        <v>78.12791</v>
      </c>
      <c r="J31">
        <v>78.097160000000002</v>
      </c>
      <c r="K31">
        <v>78.080290000000005</v>
      </c>
      <c r="L31">
        <v>78.068330000000003</v>
      </c>
      <c r="M31">
        <v>78.059780000000003</v>
      </c>
      <c r="R31" s="221">
        <f t="shared" si="11"/>
        <v>76.04419</v>
      </c>
      <c r="S31" s="221">
        <f t="shared" si="12"/>
        <v>75.983279999999993</v>
      </c>
      <c r="T31" s="221">
        <f t="shared" si="13"/>
        <v>75.95975</v>
      </c>
      <c r="U31" s="221">
        <f t="shared" si="14"/>
        <v>75.892910000000001</v>
      </c>
      <c r="V31" s="221">
        <f t="shared" si="15"/>
        <v>75.862160000000003</v>
      </c>
      <c r="W31" s="221">
        <f t="shared" si="16"/>
        <v>75.845290000000006</v>
      </c>
      <c r="X31" s="221">
        <f t="shared" si="17"/>
        <v>75.833330000000004</v>
      </c>
      <c r="Y31" s="221">
        <f t="shared" si="18"/>
        <v>75.824780000000004</v>
      </c>
    </row>
    <row r="32" spans="1:25" x14ac:dyDescent="0.25">
      <c r="A32" s="221" t="s">
        <v>107</v>
      </c>
      <c r="B32">
        <v>1.8350000000000002</v>
      </c>
      <c r="E32">
        <v>78.282520000000005</v>
      </c>
      <c r="F32">
        <v>78.265150000000006</v>
      </c>
      <c r="G32">
        <v>78.220500000000001</v>
      </c>
      <c r="H32">
        <v>78.204149999999998</v>
      </c>
      <c r="I32">
        <v>78.149940000000001</v>
      </c>
      <c r="J32">
        <v>78.119050000000001</v>
      </c>
      <c r="K32">
        <v>78.101050000000001</v>
      </c>
      <c r="L32">
        <v>78.087019999999995</v>
      </c>
      <c r="M32">
        <v>78.078000000000003</v>
      </c>
      <c r="R32" s="221">
        <f t="shared" si="11"/>
        <v>76.430150000000012</v>
      </c>
      <c r="S32" s="221">
        <f t="shared" si="12"/>
        <v>76.385500000000008</v>
      </c>
      <c r="T32" s="221">
        <f t="shared" si="13"/>
        <v>76.369150000000005</v>
      </c>
      <c r="U32" s="221">
        <f t="shared" si="14"/>
        <v>76.314940000000007</v>
      </c>
      <c r="V32" s="221">
        <f t="shared" si="15"/>
        <v>76.284050000000008</v>
      </c>
      <c r="W32" s="221">
        <f t="shared" si="16"/>
        <v>76.266050000000007</v>
      </c>
      <c r="X32" s="221">
        <f t="shared" si="17"/>
        <v>76.252020000000002</v>
      </c>
      <c r="Y32" s="221">
        <f t="shared" si="18"/>
        <v>76.243000000000009</v>
      </c>
    </row>
    <row r="33" spans="1:25" x14ac:dyDescent="0.25">
      <c r="A33" s="221" t="s">
        <v>108</v>
      </c>
      <c r="B33">
        <v>2.2349999999999999</v>
      </c>
      <c r="E33">
        <v>78.315470000000005</v>
      </c>
      <c r="F33">
        <v>78.277289999999994</v>
      </c>
      <c r="G33">
        <v>78.210319999999996</v>
      </c>
      <c r="H33">
        <v>78.190340000000006</v>
      </c>
      <c r="I33">
        <v>78.127549999999999</v>
      </c>
      <c r="J33">
        <v>78.096260000000001</v>
      </c>
      <c r="K33">
        <v>78.078559999999996</v>
      </c>
      <c r="L33">
        <v>78.065380000000005</v>
      </c>
      <c r="M33">
        <v>78.056309999999996</v>
      </c>
      <c r="R33" s="221">
        <f t="shared" si="11"/>
        <v>76.042289999999994</v>
      </c>
      <c r="S33" s="221">
        <f t="shared" si="12"/>
        <v>75.975319999999996</v>
      </c>
      <c r="T33" s="221">
        <f t="shared" si="13"/>
        <v>75.955340000000007</v>
      </c>
      <c r="U33" s="221">
        <f t="shared" si="14"/>
        <v>75.89255</v>
      </c>
      <c r="V33" s="221">
        <f t="shared" si="15"/>
        <v>75.861260000000001</v>
      </c>
      <c r="W33" s="221">
        <f t="shared" si="16"/>
        <v>75.843559999999997</v>
      </c>
      <c r="X33" s="221">
        <f t="shared" si="17"/>
        <v>75.830380000000005</v>
      </c>
      <c r="Y33" s="221">
        <f t="shared" si="18"/>
        <v>75.821309999999997</v>
      </c>
    </row>
    <row r="34" spans="1:25" ht="15.75" thickBot="1" x14ac:dyDescent="0.3">
      <c r="A34" s="221" t="s">
        <v>224</v>
      </c>
      <c r="B34" s="221"/>
    </row>
    <row r="35" spans="1:25" ht="15.75" thickBot="1" x14ac:dyDescent="0.3">
      <c r="A35" s="59" t="s">
        <v>8</v>
      </c>
      <c r="B35" s="127" t="s">
        <v>108</v>
      </c>
      <c r="E35" s="218">
        <f t="shared" ref="E35:M35" si="19">E23-E33</f>
        <v>1.8099999999989791E-2</v>
      </c>
      <c r="F35" s="218">
        <f t="shared" si="19"/>
        <v>2.3730000000000473E-2</v>
      </c>
      <c r="G35" s="218">
        <f t="shared" si="19"/>
        <v>3.6330000000006635E-2</v>
      </c>
      <c r="H35" s="218">
        <f t="shared" si="19"/>
        <v>3.6389999999997258E-2</v>
      </c>
      <c r="I35" s="218">
        <f t="shared" si="19"/>
        <v>3.6619999999999209E-2</v>
      </c>
      <c r="J35" s="218">
        <f t="shared" si="19"/>
        <v>3.6670000000000869E-2</v>
      </c>
      <c r="K35" s="218">
        <f t="shared" si="19"/>
        <v>3.6790000000010536E-2</v>
      </c>
      <c r="L35" s="218">
        <f t="shared" si="19"/>
        <v>3.7539999999992801E-2</v>
      </c>
      <c r="M35" s="218">
        <f t="shared" si="19"/>
        <v>3.784000000000276E-2</v>
      </c>
    </row>
    <row r="36" spans="1:25" x14ac:dyDescent="0.25">
      <c r="A36" s="56" t="s">
        <v>10</v>
      </c>
      <c r="B36" s="132" t="s">
        <v>107</v>
      </c>
      <c r="E36" s="218">
        <f t="shared" ref="E36:M36" si="20">E24-E32</f>
        <v>5.1989999999989323E-2</v>
      </c>
      <c r="F36" s="218">
        <f t="shared" si="20"/>
        <v>3.9169999999998595E-2</v>
      </c>
      <c r="G36" s="218">
        <f t="shared" si="20"/>
        <v>4.2460000000005493E-2</v>
      </c>
      <c r="H36" s="218">
        <f t="shared" si="20"/>
        <v>4.2770000000004416E-2</v>
      </c>
      <c r="I36" s="218">
        <f t="shared" si="20"/>
        <v>4.4399999999995998E-2</v>
      </c>
      <c r="J36" s="218">
        <f t="shared" si="20"/>
        <v>4.4609999999991601E-2</v>
      </c>
      <c r="K36" s="218">
        <f t="shared" si="20"/>
        <v>4.4820000000001414E-2</v>
      </c>
      <c r="L36" s="218">
        <f t="shared" si="20"/>
        <v>4.6750000000002956E-2</v>
      </c>
      <c r="M36" s="218">
        <f t="shared" si="20"/>
        <v>4.480999999999824E-2</v>
      </c>
    </row>
    <row r="37" spans="1:25" ht="15.75" thickBot="1" x14ac:dyDescent="0.3">
      <c r="A37" s="59" t="s">
        <v>11</v>
      </c>
      <c r="B37" s="132" t="s">
        <v>105</v>
      </c>
      <c r="E37" s="218">
        <f t="shared" ref="E37:M37" si="21">E25-E31</f>
        <v>4.9520000000001119E-2</v>
      </c>
      <c r="F37" s="218">
        <f t="shared" si="21"/>
        <v>4.2929999999998358E-2</v>
      </c>
      <c r="G37" s="218">
        <f t="shared" si="21"/>
        <v>4.9160000000000537E-2</v>
      </c>
      <c r="H37" s="218">
        <f t="shared" si="21"/>
        <v>4.9620000000004438E-2</v>
      </c>
      <c r="I37" s="218">
        <f t="shared" si="21"/>
        <v>5.0089999999997303E-2</v>
      </c>
      <c r="J37" s="218">
        <f t="shared" si="21"/>
        <v>5.0219999999995935E-2</v>
      </c>
      <c r="K37" s="218">
        <f t="shared" si="21"/>
        <v>4.9279999999995994E-2</v>
      </c>
      <c r="L37" s="218">
        <f t="shared" si="21"/>
        <v>5.0569999999993342E-2</v>
      </c>
      <c r="M37" s="218">
        <f t="shared" si="21"/>
        <v>5.0759999999996808E-2</v>
      </c>
    </row>
    <row r="38" spans="1:25" s="221" customFormat="1" ht="15.75" thickBot="1" x14ac:dyDescent="0.3">
      <c r="A38" s="232"/>
      <c r="B38" s="120"/>
      <c r="D38" s="221" t="s">
        <v>228</v>
      </c>
      <c r="E38" s="59" t="s">
        <v>8</v>
      </c>
      <c r="F38" s="127" t="s">
        <v>108</v>
      </c>
      <c r="G38" s="218">
        <f>G35-G35</f>
        <v>0</v>
      </c>
      <c r="H38" s="218">
        <f>H35-G35</f>
        <v>5.999999999062311E-5</v>
      </c>
      <c r="I38" s="218">
        <f>I35-G35</f>
        <v>2.8999999999257398E-4</v>
      </c>
      <c r="J38" s="218">
        <f>J35-G35</f>
        <v>3.399999999942338E-4</v>
      </c>
      <c r="K38" s="218">
        <f>K35-G35</f>
        <v>4.6000000000390173E-4</v>
      </c>
      <c r="L38" s="218">
        <f>L35-G35</f>
        <v>1.2099999999861666E-3</v>
      </c>
      <c r="M38" s="218">
        <f>M35-G35</f>
        <v>1.5099999999961256E-3</v>
      </c>
    </row>
    <row r="39" spans="1:25" s="221" customFormat="1" x14ac:dyDescent="0.25">
      <c r="A39" s="232"/>
      <c r="B39" s="120"/>
      <c r="E39" s="56" t="s">
        <v>10</v>
      </c>
      <c r="F39" s="132" t="s">
        <v>107</v>
      </c>
      <c r="G39" s="218">
        <f>G36-G36</f>
        <v>0</v>
      </c>
      <c r="H39" s="218">
        <f>H36-G36</f>
        <v>3.0999999999892225E-4</v>
      </c>
      <c r="I39" s="218">
        <f>I36-G36</f>
        <v>1.9399999999905049E-3</v>
      </c>
      <c r="J39" s="218">
        <f>J36-G36</f>
        <v>2.1499999999861075E-3</v>
      </c>
      <c r="K39" s="218">
        <f>K36-G36</f>
        <v>2.3599999999959209E-3</v>
      </c>
      <c r="L39" s="218">
        <f>L36-G36</f>
        <v>4.2899999999974625E-3</v>
      </c>
      <c r="M39" s="218">
        <f>M36-G36</f>
        <v>2.3499999999927468E-3</v>
      </c>
    </row>
    <row r="40" spans="1:25" s="221" customFormat="1" x14ac:dyDescent="0.25">
      <c r="A40" s="232"/>
      <c r="B40" s="120"/>
      <c r="E40" s="59" t="s">
        <v>11</v>
      </c>
      <c r="F40" s="132" t="s">
        <v>105</v>
      </c>
      <c r="G40" s="218">
        <f>G37-G37</f>
        <v>0</v>
      </c>
      <c r="H40" s="218">
        <f>H37-G37</f>
        <v>4.6000000000390173E-4</v>
      </c>
      <c r="I40" s="218">
        <f>I37-G37</f>
        <v>9.2999999999676675E-4</v>
      </c>
      <c r="J40" s="218">
        <f>J37-G37</f>
        <v>1.059999999995398E-3</v>
      </c>
      <c r="K40" s="218">
        <f>K37-G37</f>
        <v>1.1999999999545707E-4</v>
      </c>
      <c r="L40" s="218">
        <f>L37-G37</f>
        <v>1.4099999999928059E-3</v>
      </c>
      <c r="M40" s="218">
        <f>M37-G37</f>
        <v>1.5999999999962711E-3</v>
      </c>
    </row>
    <row r="41" spans="1:25" x14ac:dyDescent="0.25">
      <c r="A41" s="222" t="s">
        <v>229</v>
      </c>
    </row>
    <row r="42" spans="1:25" x14ac:dyDescent="0.25">
      <c r="A42" s="223" t="s">
        <v>15</v>
      </c>
      <c r="B42">
        <v>3.9847900000000038</v>
      </c>
      <c r="E42">
        <v>77.174940000000007</v>
      </c>
      <c r="F42">
        <v>77.117919999999998</v>
      </c>
      <c r="G42">
        <v>77.053880000000007</v>
      </c>
      <c r="H42">
        <v>77.034670000000006</v>
      </c>
      <c r="I42">
        <v>76.964399999999998</v>
      </c>
      <c r="J42">
        <v>76.928449999999998</v>
      </c>
      <c r="K42">
        <v>76.909059999999997</v>
      </c>
      <c r="L42">
        <v>76.892750000000007</v>
      </c>
      <c r="M42">
        <v>76.884219999999999</v>
      </c>
      <c r="Q42" s="221">
        <f>E42-B42</f>
        <v>73.190150000000003</v>
      </c>
      <c r="R42" s="221">
        <f t="shared" ref="R42:R61" si="22">F42-B42</f>
        <v>73.133129999999994</v>
      </c>
      <c r="S42" s="221">
        <f>G42-B42</f>
        <v>73.069090000000003</v>
      </c>
      <c r="T42" s="221">
        <f>H42-B42</f>
        <v>73.049880000000002</v>
      </c>
      <c r="U42" s="221">
        <f>I42-B42</f>
        <v>72.979609999999994</v>
      </c>
      <c r="V42" s="221">
        <f>J42-B42</f>
        <v>72.943659999999994</v>
      </c>
      <c r="W42" s="221">
        <f>K42-B42</f>
        <v>72.924269999999993</v>
      </c>
      <c r="X42" s="221">
        <f>L42-B42</f>
        <v>72.907960000000003</v>
      </c>
      <c r="Y42" s="221">
        <f>M42-B42</f>
        <v>72.899429999999995</v>
      </c>
    </row>
    <row r="43" spans="1:25" x14ac:dyDescent="0.25">
      <c r="A43" s="223" t="s">
        <v>18</v>
      </c>
      <c r="B43">
        <v>3.9807899999999847</v>
      </c>
      <c r="E43">
        <v>77.090909999999994</v>
      </c>
      <c r="F43">
        <v>77.002350000000007</v>
      </c>
      <c r="G43">
        <v>76.944059999999993</v>
      </c>
      <c r="H43">
        <v>76.918310000000005</v>
      </c>
      <c r="I43">
        <v>76.844290000000001</v>
      </c>
      <c r="J43">
        <v>76.809799999999996</v>
      </c>
      <c r="K43">
        <v>76.790090000000006</v>
      </c>
      <c r="L43">
        <v>76.774910000000006</v>
      </c>
      <c r="M43">
        <v>76.766170000000002</v>
      </c>
      <c r="Q43" s="221">
        <f t="shared" ref="Q43:Q61" si="23">E43-B43</f>
        <v>73.110120000000009</v>
      </c>
      <c r="R43" s="221">
        <f t="shared" si="22"/>
        <v>73.021560000000022</v>
      </c>
      <c r="S43" s="221">
        <f t="shared" ref="S43:S61" si="24">G43-B43</f>
        <v>72.963270000000009</v>
      </c>
      <c r="T43" s="221">
        <f t="shared" ref="T43:T61" si="25">H43-B43</f>
        <v>72.937520000000021</v>
      </c>
      <c r="U43" s="221">
        <f t="shared" ref="U43:U61" si="26">I43-B43</f>
        <v>72.863500000000016</v>
      </c>
      <c r="V43" s="221">
        <f t="shared" ref="V43:V61" si="27">J43-B43</f>
        <v>72.829010000000011</v>
      </c>
      <c r="W43" s="221">
        <f t="shared" ref="W43:W61" si="28">K43-B43</f>
        <v>72.809300000000022</v>
      </c>
      <c r="X43" s="221">
        <f t="shared" ref="X43:X61" si="29">L43-B43</f>
        <v>72.794120000000021</v>
      </c>
      <c r="Y43" s="221">
        <f t="shared" ref="Y43:Y61" si="30">M43-B43</f>
        <v>72.785380000000018</v>
      </c>
    </row>
    <row r="44" spans="1:25" x14ac:dyDescent="0.25">
      <c r="A44" s="223" t="s">
        <v>19</v>
      </c>
      <c r="B44">
        <v>4.0009599999999921</v>
      </c>
      <c r="E44">
        <v>76.963279999999997</v>
      </c>
      <c r="F44">
        <v>76.912530000000004</v>
      </c>
      <c r="G44">
        <v>76.868809999999996</v>
      </c>
      <c r="H44">
        <v>76.848070000000007</v>
      </c>
      <c r="I44">
        <v>76.791470000000004</v>
      </c>
      <c r="J44">
        <v>76.756399999999999</v>
      </c>
      <c r="K44">
        <v>76.736680000000007</v>
      </c>
      <c r="L44">
        <v>76.717470000000006</v>
      </c>
      <c r="M44">
        <v>76.705250000000007</v>
      </c>
      <c r="Q44" s="221">
        <f t="shared" si="23"/>
        <v>72.962320000000005</v>
      </c>
      <c r="R44" s="221">
        <f t="shared" si="22"/>
        <v>72.911570000000012</v>
      </c>
      <c r="S44" s="221">
        <f t="shared" si="24"/>
        <v>72.867850000000004</v>
      </c>
      <c r="T44" s="221">
        <f t="shared" si="25"/>
        <v>72.847110000000015</v>
      </c>
      <c r="U44" s="221">
        <f t="shared" si="26"/>
        <v>72.790510000000012</v>
      </c>
      <c r="V44" s="221">
        <f t="shared" si="27"/>
        <v>72.755440000000007</v>
      </c>
      <c r="W44" s="221">
        <f t="shared" si="28"/>
        <v>72.735720000000015</v>
      </c>
      <c r="X44" s="221">
        <f t="shared" si="29"/>
        <v>72.716510000000014</v>
      </c>
      <c r="Y44" s="221">
        <f t="shared" si="30"/>
        <v>72.704290000000015</v>
      </c>
    </row>
    <row r="45" spans="1:25" x14ac:dyDescent="0.25">
      <c r="A45" s="223" t="s">
        <v>21</v>
      </c>
      <c r="B45">
        <v>5.0769900000000092</v>
      </c>
      <c r="D45">
        <v>77.87764</v>
      </c>
      <c r="E45">
        <v>77.870450000000005</v>
      </c>
      <c r="F45">
        <v>77.836849999999998</v>
      </c>
      <c r="G45">
        <v>77.800650000000005</v>
      </c>
      <c r="H45">
        <v>77.783119999999997</v>
      </c>
      <c r="I45">
        <v>77.722279999999998</v>
      </c>
      <c r="J45">
        <v>77.683779999999999</v>
      </c>
      <c r="K45">
        <v>77.660669999999996</v>
      </c>
      <c r="L45">
        <v>77.644999999999996</v>
      </c>
      <c r="M45">
        <v>77.629490000000004</v>
      </c>
      <c r="P45" s="221">
        <f>D45-B45</f>
        <v>72.80064999999999</v>
      </c>
      <c r="Q45" s="221">
        <f t="shared" si="23"/>
        <v>72.793459999999996</v>
      </c>
      <c r="R45" s="221">
        <f t="shared" si="22"/>
        <v>72.759859999999989</v>
      </c>
      <c r="S45" s="221">
        <f t="shared" si="24"/>
        <v>72.723659999999995</v>
      </c>
      <c r="T45" s="221">
        <f t="shared" si="25"/>
        <v>72.706129999999987</v>
      </c>
      <c r="U45" s="221">
        <f t="shared" si="26"/>
        <v>72.645289999999989</v>
      </c>
      <c r="V45" s="221">
        <f t="shared" si="27"/>
        <v>72.60678999999999</v>
      </c>
      <c r="W45" s="221">
        <f t="shared" si="28"/>
        <v>72.583679999999987</v>
      </c>
      <c r="X45" s="221">
        <f t="shared" si="29"/>
        <v>72.568009999999987</v>
      </c>
      <c r="Y45" s="221">
        <f t="shared" si="30"/>
        <v>72.552499999999995</v>
      </c>
    </row>
    <row r="46" spans="1:25" x14ac:dyDescent="0.25">
      <c r="A46" s="223" t="s">
        <v>22</v>
      </c>
      <c r="B46">
        <v>5.0266300000000115</v>
      </c>
      <c r="D46">
        <v>77.855450000000005</v>
      </c>
      <c r="E46">
        <v>77.850769999999997</v>
      </c>
      <c r="F46">
        <v>77.826499999999996</v>
      </c>
      <c r="G46">
        <v>77.795370000000005</v>
      </c>
      <c r="H46">
        <v>77.7804</v>
      </c>
      <c r="I46">
        <v>77.721500000000006</v>
      </c>
      <c r="J46">
        <v>77.682689999999994</v>
      </c>
      <c r="K46">
        <v>77.65849</v>
      </c>
      <c r="L46">
        <v>77.641620000000003</v>
      </c>
      <c r="M46">
        <v>77.62612</v>
      </c>
      <c r="P46" s="221">
        <f>D46-B46</f>
        <v>72.828819999999993</v>
      </c>
      <c r="Q46" s="221">
        <f t="shared" si="23"/>
        <v>72.824139999999986</v>
      </c>
      <c r="R46" s="221">
        <f t="shared" si="22"/>
        <v>72.799869999999984</v>
      </c>
      <c r="S46" s="221">
        <f t="shared" si="24"/>
        <v>72.768739999999994</v>
      </c>
      <c r="T46" s="221">
        <f t="shared" si="25"/>
        <v>72.753769999999989</v>
      </c>
      <c r="U46" s="221">
        <f t="shared" si="26"/>
        <v>72.694869999999995</v>
      </c>
      <c r="V46" s="221">
        <f t="shared" si="27"/>
        <v>72.656059999999982</v>
      </c>
      <c r="W46" s="221">
        <f t="shared" si="28"/>
        <v>72.631859999999989</v>
      </c>
      <c r="X46" s="221">
        <f t="shared" si="29"/>
        <v>72.614989999999992</v>
      </c>
      <c r="Y46" s="221">
        <f t="shared" si="30"/>
        <v>72.599489999999989</v>
      </c>
    </row>
    <row r="47" spans="1:25" x14ac:dyDescent="0.25">
      <c r="A47" s="223" t="s">
        <v>23</v>
      </c>
      <c r="B47">
        <v>5.0134600000000091</v>
      </c>
      <c r="D47">
        <v>77.845590000000001</v>
      </c>
      <c r="E47">
        <v>77.84187</v>
      </c>
      <c r="F47">
        <v>77.794439999999994</v>
      </c>
      <c r="G47">
        <v>77.754419999999996</v>
      </c>
      <c r="H47">
        <v>77.737989999999996</v>
      </c>
      <c r="I47">
        <v>77.674369999999996</v>
      </c>
      <c r="J47">
        <v>77.635310000000004</v>
      </c>
      <c r="K47">
        <v>77.611429999999999</v>
      </c>
      <c r="L47">
        <v>77.59375</v>
      </c>
      <c r="M47">
        <v>77.580259999999996</v>
      </c>
      <c r="P47" s="221">
        <f>D47-B47</f>
        <v>72.832129999999992</v>
      </c>
      <c r="Q47" s="221">
        <f t="shared" si="23"/>
        <v>72.828409999999991</v>
      </c>
      <c r="R47" s="221">
        <f t="shared" si="22"/>
        <v>72.780979999999985</v>
      </c>
      <c r="S47" s="221">
        <f t="shared" si="24"/>
        <v>72.740959999999987</v>
      </c>
      <c r="T47" s="221">
        <f t="shared" si="25"/>
        <v>72.724529999999987</v>
      </c>
      <c r="U47" s="221">
        <f t="shared" si="26"/>
        <v>72.660909999999987</v>
      </c>
      <c r="V47" s="221">
        <f t="shared" si="27"/>
        <v>72.621849999999995</v>
      </c>
      <c r="W47" s="221">
        <f t="shared" si="28"/>
        <v>72.597969999999989</v>
      </c>
      <c r="X47" s="221">
        <f t="shared" si="29"/>
        <v>72.580289999999991</v>
      </c>
      <c r="Y47" s="221">
        <f t="shared" si="30"/>
        <v>72.566799999999986</v>
      </c>
    </row>
    <row r="48" spans="1:25" x14ac:dyDescent="0.25">
      <c r="A48" s="223" t="s">
        <v>24</v>
      </c>
      <c r="B48">
        <v>3.9708899999999971</v>
      </c>
      <c r="E48">
        <v>77.005340000000004</v>
      </c>
      <c r="F48">
        <v>76.956230000000005</v>
      </c>
      <c r="G48">
        <v>76.906130000000005</v>
      </c>
      <c r="H48">
        <v>76.858040000000003</v>
      </c>
      <c r="I48">
        <v>76.790959999999998</v>
      </c>
      <c r="J48">
        <v>76.760530000000003</v>
      </c>
      <c r="K48">
        <v>76.741780000000006</v>
      </c>
      <c r="L48">
        <v>76.728340000000003</v>
      </c>
      <c r="M48">
        <v>76.718040000000002</v>
      </c>
      <c r="Q48" s="221">
        <f t="shared" si="23"/>
        <v>73.034450000000007</v>
      </c>
      <c r="R48" s="221">
        <f t="shared" si="22"/>
        <v>72.985340000000008</v>
      </c>
      <c r="S48" s="221">
        <f t="shared" si="24"/>
        <v>72.935240000000007</v>
      </c>
      <c r="T48" s="221">
        <f t="shared" si="25"/>
        <v>72.887150000000005</v>
      </c>
      <c r="U48" s="221">
        <f t="shared" si="26"/>
        <v>72.820070000000001</v>
      </c>
      <c r="V48" s="221">
        <f t="shared" si="27"/>
        <v>72.789640000000006</v>
      </c>
      <c r="W48" s="221">
        <f t="shared" si="28"/>
        <v>72.770890000000009</v>
      </c>
      <c r="X48" s="221">
        <f t="shared" si="29"/>
        <v>72.757450000000006</v>
      </c>
      <c r="Y48" s="221">
        <f t="shared" si="30"/>
        <v>72.747150000000005</v>
      </c>
    </row>
    <row r="49" spans="1:25" x14ac:dyDescent="0.25">
      <c r="A49" s="223" t="s">
        <v>25</v>
      </c>
      <c r="B49">
        <v>3.9735700000000094</v>
      </c>
      <c r="E49">
        <v>76.615390000000005</v>
      </c>
      <c r="F49">
        <v>76.580740000000006</v>
      </c>
      <c r="G49">
        <v>76.539540000000002</v>
      </c>
      <c r="H49">
        <v>76.523809999999997</v>
      </c>
      <c r="I49">
        <v>76.465220000000002</v>
      </c>
      <c r="J49">
        <v>76.432220000000001</v>
      </c>
      <c r="K49">
        <v>76.414180000000002</v>
      </c>
      <c r="L49">
        <v>76.401309999999995</v>
      </c>
      <c r="M49">
        <v>76.391059999999996</v>
      </c>
      <c r="Q49" s="221">
        <f t="shared" si="23"/>
        <v>72.641819999999996</v>
      </c>
      <c r="R49" s="221">
        <f t="shared" si="22"/>
        <v>72.607169999999996</v>
      </c>
      <c r="S49" s="221">
        <f t="shared" si="24"/>
        <v>72.565969999999993</v>
      </c>
      <c r="T49" s="221">
        <f t="shared" si="25"/>
        <v>72.550239999999988</v>
      </c>
      <c r="U49" s="221">
        <f t="shared" si="26"/>
        <v>72.491649999999993</v>
      </c>
      <c r="V49" s="221">
        <f t="shared" si="27"/>
        <v>72.458649999999992</v>
      </c>
      <c r="W49" s="221">
        <f t="shared" si="28"/>
        <v>72.440609999999992</v>
      </c>
      <c r="X49" s="221">
        <f t="shared" si="29"/>
        <v>72.427739999999986</v>
      </c>
      <c r="Y49" s="221">
        <f t="shared" si="30"/>
        <v>72.417489999999987</v>
      </c>
    </row>
    <row r="50" spans="1:25" x14ac:dyDescent="0.25">
      <c r="A50" s="223" t="s">
        <v>27</v>
      </c>
      <c r="B50">
        <v>5.0684499999999986</v>
      </c>
      <c r="D50">
        <v>77.846109999999996</v>
      </c>
      <c r="E50">
        <v>77.827200000000005</v>
      </c>
      <c r="F50">
        <v>77.791899999999998</v>
      </c>
      <c r="G50">
        <v>77.75188</v>
      </c>
      <c r="H50">
        <v>77.735159999999993</v>
      </c>
      <c r="I50">
        <v>77.67089</v>
      </c>
      <c r="J50">
        <v>77.632549999999995</v>
      </c>
      <c r="K50">
        <v>77.610050000000001</v>
      </c>
      <c r="L50">
        <v>77.593559999999997</v>
      </c>
      <c r="M50">
        <v>77.580520000000007</v>
      </c>
      <c r="P50" s="221">
        <f>D50-B50</f>
        <v>72.777659999999997</v>
      </c>
      <c r="Q50" s="221">
        <f t="shared" si="23"/>
        <v>72.758750000000006</v>
      </c>
      <c r="R50" s="221">
        <f t="shared" si="22"/>
        <v>72.72345</v>
      </c>
      <c r="S50" s="221">
        <f t="shared" si="24"/>
        <v>72.683430000000001</v>
      </c>
      <c r="T50" s="221">
        <f t="shared" si="25"/>
        <v>72.666709999999995</v>
      </c>
      <c r="U50" s="221">
        <f t="shared" si="26"/>
        <v>72.602440000000001</v>
      </c>
      <c r="V50" s="221">
        <f t="shared" si="27"/>
        <v>72.564099999999996</v>
      </c>
      <c r="W50" s="221">
        <f t="shared" si="28"/>
        <v>72.541600000000003</v>
      </c>
      <c r="X50" s="221">
        <f t="shared" si="29"/>
        <v>72.525109999999998</v>
      </c>
      <c r="Y50" s="221">
        <f t="shared" si="30"/>
        <v>72.512070000000008</v>
      </c>
    </row>
    <row r="51" spans="1:25" x14ac:dyDescent="0.25">
      <c r="A51" s="223" t="s">
        <v>28</v>
      </c>
      <c r="B51">
        <v>4.9433399999999921</v>
      </c>
      <c r="D51">
        <v>77.836609999999993</v>
      </c>
      <c r="E51">
        <v>77.819519999999997</v>
      </c>
      <c r="F51">
        <v>77.793120000000002</v>
      </c>
      <c r="G51">
        <v>77.754949999999994</v>
      </c>
      <c r="H51">
        <v>77.737859999999998</v>
      </c>
      <c r="I51">
        <v>77.676360000000003</v>
      </c>
      <c r="J51">
        <v>77.635480000000001</v>
      </c>
      <c r="K51">
        <v>77.612610000000004</v>
      </c>
      <c r="L51">
        <v>77.596260000000001</v>
      </c>
      <c r="M51">
        <v>77.583280000000002</v>
      </c>
      <c r="P51" s="221">
        <f>D51-B51</f>
        <v>72.893270000000001</v>
      </c>
      <c r="Q51" s="221">
        <f t="shared" si="23"/>
        <v>72.876180000000005</v>
      </c>
      <c r="R51" s="221">
        <f t="shared" si="22"/>
        <v>72.84978000000001</v>
      </c>
      <c r="S51" s="221">
        <f t="shared" si="24"/>
        <v>72.811610000000002</v>
      </c>
      <c r="T51" s="221">
        <f t="shared" si="25"/>
        <v>72.794520000000006</v>
      </c>
      <c r="U51" s="221">
        <f t="shared" si="26"/>
        <v>72.73302000000001</v>
      </c>
      <c r="V51" s="221">
        <f t="shared" si="27"/>
        <v>72.692140000000009</v>
      </c>
      <c r="W51" s="221">
        <f t="shared" si="28"/>
        <v>72.669270000000012</v>
      </c>
      <c r="X51" s="221">
        <f t="shared" si="29"/>
        <v>72.652920000000009</v>
      </c>
      <c r="Y51" s="221">
        <f t="shared" si="30"/>
        <v>72.63994000000001</v>
      </c>
    </row>
    <row r="52" spans="1:25" x14ac:dyDescent="0.25">
      <c r="A52" s="223" t="s">
        <v>29</v>
      </c>
      <c r="B52">
        <v>5.0970700000000164</v>
      </c>
      <c r="D52">
        <v>77.884069999999994</v>
      </c>
      <c r="E52">
        <v>77.861779999999996</v>
      </c>
      <c r="F52">
        <v>77.838179999999994</v>
      </c>
      <c r="G52">
        <v>77.800070000000005</v>
      </c>
      <c r="H52">
        <v>77.783240000000006</v>
      </c>
      <c r="I52">
        <v>77.721639999999994</v>
      </c>
      <c r="J52">
        <v>77.68468</v>
      </c>
      <c r="K52">
        <v>77.661760000000001</v>
      </c>
      <c r="L52">
        <v>77.646839999999997</v>
      </c>
      <c r="M52">
        <v>77.634770000000003</v>
      </c>
      <c r="P52" s="221">
        <f>D52-B52</f>
        <v>72.786999999999978</v>
      </c>
      <c r="Q52" s="221">
        <f t="shared" si="23"/>
        <v>72.76470999999998</v>
      </c>
      <c r="R52" s="221">
        <f t="shared" si="22"/>
        <v>72.741109999999978</v>
      </c>
      <c r="S52" s="221">
        <f t="shared" si="24"/>
        <v>72.702999999999989</v>
      </c>
      <c r="T52" s="221">
        <f t="shared" si="25"/>
        <v>72.68616999999999</v>
      </c>
      <c r="U52" s="221">
        <f t="shared" si="26"/>
        <v>72.624569999999977</v>
      </c>
      <c r="V52" s="221">
        <f t="shared" si="27"/>
        <v>72.587609999999984</v>
      </c>
      <c r="W52" s="221">
        <f t="shared" si="28"/>
        <v>72.564689999999985</v>
      </c>
      <c r="X52" s="221">
        <f t="shared" si="29"/>
        <v>72.549769999999981</v>
      </c>
      <c r="Y52" s="221">
        <f t="shared" si="30"/>
        <v>72.537699999999987</v>
      </c>
    </row>
    <row r="53" spans="1:25" x14ac:dyDescent="0.25">
      <c r="A53" s="223" t="s">
        <v>30</v>
      </c>
      <c r="B53">
        <v>3.9847800000000149</v>
      </c>
      <c r="E53">
        <v>76.784120000000001</v>
      </c>
      <c r="F53">
        <v>76.753870000000006</v>
      </c>
      <c r="G53">
        <v>76.719639999999998</v>
      </c>
      <c r="H53">
        <v>76.706230000000005</v>
      </c>
      <c r="I53">
        <v>76.654340000000005</v>
      </c>
      <c r="J53">
        <v>76.623320000000007</v>
      </c>
      <c r="K53">
        <v>76.604240000000004</v>
      </c>
      <c r="L53">
        <v>76.591859999999997</v>
      </c>
      <c r="M53">
        <v>76.582629999999995</v>
      </c>
      <c r="Q53" s="221">
        <f t="shared" si="23"/>
        <v>72.799339999999987</v>
      </c>
      <c r="R53" s="221">
        <f t="shared" si="22"/>
        <v>72.769089999999991</v>
      </c>
      <c r="S53" s="221">
        <f t="shared" si="24"/>
        <v>72.734859999999983</v>
      </c>
      <c r="T53" s="221">
        <f t="shared" si="25"/>
        <v>72.72144999999999</v>
      </c>
      <c r="U53" s="221">
        <f t="shared" si="26"/>
        <v>72.66955999999999</v>
      </c>
      <c r="V53" s="221">
        <f t="shared" si="27"/>
        <v>72.638539999999992</v>
      </c>
      <c r="W53" s="221">
        <f t="shared" si="28"/>
        <v>72.619459999999989</v>
      </c>
      <c r="X53" s="221">
        <f t="shared" si="29"/>
        <v>72.607079999999982</v>
      </c>
      <c r="Y53" s="221">
        <f t="shared" si="30"/>
        <v>72.59784999999998</v>
      </c>
    </row>
    <row r="54" spans="1:25" x14ac:dyDescent="0.25">
      <c r="A54" s="223" t="s">
        <v>31</v>
      </c>
      <c r="B54">
        <v>3.9640500000000003</v>
      </c>
      <c r="E54">
        <v>76.722290000000001</v>
      </c>
      <c r="F54">
        <v>76.700320000000005</v>
      </c>
      <c r="G54">
        <v>76.665559999999999</v>
      </c>
      <c r="H54">
        <v>76.649839999999998</v>
      </c>
      <c r="I54">
        <v>76.595820000000003</v>
      </c>
      <c r="J54">
        <v>76.565539999999999</v>
      </c>
      <c r="K54">
        <v>76.549319999999994</v>
      </c>
      <c r="L54">
        <v>76.537170000000003</v>
      </c>
      <c r="M54">
        <v>76.527479999999997</v>
      </c>
      <c r="Q54" s="221">
        <f t="shared" si="23"/>
        <v>72.758240000000001</v>
      </c>
      <c r="R54" s="221">
        <f t="shared" si="22"/>
        <v>72.736270000000005</v>
      </c>
      <c r="S54" s="221">
        <f t="shared" si="24"/>
        <v>72.701509999999999</v>
      </c>
      <c r="T54" s="221">
        <f t="shared" si="25"/>
        <v>72.685789999999997</v>
      </c>
      <c r="U54" s="221">
        <f t="shared" si="26"/>
        <v>72.631770000000003</v>
      </c>
      <c r="V54" s="221">
        <f t="shared" si="27"/>
        <v>72.601489999999998</v>
      </c>
      <c r="W54" s="221">
        <f t="shared" si="28"/>
        <v>72.585269999999994</v>
      </c>
      <c r="X54" s="221">
        <f t="shared" si="29"/>
        <v>72.573120000000003</v>
      </c>
      <c r="Y54" s="221">
        <f t="shared" si="30"/>
        <v>72.563429999999997</v>
      </c>
    </row>
    <row r="55" spans="1:25" x14ac:dyDescent="0.25">
      <c r="A55" s="223" t="s">
        <v>33</v>
      </c>
      <c r="B55">
        <v>3.9763200000000012</v>
      </c>
      <c r="E55">
        <v>76.862949999999998</v>
      </c>
      <c r="F55">
        <v>76.833629999999999</v>
      </c>
      <c r="G55">
        <v>76.789680000000004</v>
      </c>
      <c r="H55">
        <v>76.755300000000005</v>
      </c>
      <c r="I55">
        <v>76.691609999999997</v>
      </c>
      <c r="J55">
        <v>76.658580000000001</v>
      </c>
      <c r="K55">
        <v>76.640990000000002</v>
      </c>
      <c r="L55">
        <v>76.627610000000004</v>
      </c>
      <c r="M55">
        <v>76.618579999999994</v>
      </c>
      <c r="Q55" s="221">
        <f t="shared" si="23"/>
        <v>72.886629999999997</v>
      </c>
      <c r="R55" s="221">
        <f t="shared" si="22"/>
        <v>72.857309999999998</v>
      </c>
      <c r="S55" s="221">
        <f t="shared" si="24"/>
        <v>72.813360000000003</v>
      </c>
      <c r="T55" s="221">
        <f t="shared" si="25"/>
        <v>72.778980000000004</v>
      </c>
      <c r="U55" s="221">
        <f t="shared" si="26"/>
        <v>72.715289999999996</v>
      </c>
      <c r="V55" s="221">
        <f t="shared" si="27"/>
        <v>72.682259999999999</v>
      </c>
      <c r="W55" s="221">
        <f t="shared" si="28"/>
        <v>72.664670000000001</v>
      </c>
      <c r="X55" s="221">
        <f t="shared" si="29"/>
        <v>72.651290000000003</v>
      </c>
      <c r="Y55" s="221">
        <f t="shared" si="30"/>
        <v>72.642259999999993</v>
      </c>
    </row>
    <row r="56" spans="1:25" x14ac:dyDescent="0.25">
      <c r="A56" s="223" t="s">
        <v>109</v>
      </c>
      <c r="B56">
        <v>1.7350000000000001</v>
      </c>
      <c r="D56">
        <v>77.82723</v>
      </c>
      <c r="E56">
        <v>77.821920000000006</v>
      </c>
      <c r="F56">
        <v>77.751339999999999</v>
      </c>
      <c r="G56">
        <v>77.703800000000001</v>
      </c>
      <c r="H56">
        <v>77.685310000000001</v>
      </c>
      <c r="I56">
        <v>77.619299999999996</v>
      </c>
      <c r="J56">
        <v>77.580470000000005</v>
      </c>
      <c r="K56">
        <v>77.557969999999997</v>
      </c>
      <c r="L56">
        <v>77.541849999999997</v>
      </c>
      <c r="M56">
        <v>77.52901</v>
      </c>
      <c r="P56" s="221">
        <f t="shared" ref="P56:P61" si="31">D56-B56</f>
        <v>76.092230000000001</v>
      </c>
      <c r="Q56" s="221">
        <f t="shared" si="23"/>
        <v>76.086920000000006</v>
      </c>
      <c r="R56" s="221">
        <f t="shared" si="22"/>
        <v>76.01634</v>
      </c>
      <c r="S56" s="221">
        <f t="shared" si="24"/>
        <v>75.968800000000002</v>
      </c>
      <c r="T56" s="221">
        <f t="shared" si="25"/>
        <v>75.950310000000002</v>
      </c>
      <c r="U56" s="221">
        <f t="shared" si="26"/>
        <v>75.884299999999996</v>
      </c>
      <c r="V56" s="221">
        <f t="shared" si="27"/>
        <v>75.845470000000006</v>
      </c>
      <c r="W56" s="221">
        <f t="shared" si="28"/>
        <v>75.822969999999998</v>
      </c>
      <c r="X56" s="221">
        <f t="shared" si="29"/>
        <v>75.806849999999997</v>
      </c>
      <c r="Y56" s="221">
        <f t="shared" si="30"/>
        <v>75.79401</v>
      </c>
    </row>
    <row r="57" spans="1:25" x14ac:dyDescent="0.25">
      <c r="A57" s="223" t="s">
        <v>110</v>
      </c>
      <c r="B57">
        <v>1.3350000000000002</v>
      </c>
      <c r="D57">
        <v>77.807919999999996</v>
      </c>
      <c r="E57">
        <v>77.800439999999995</v>
      </c>
      <c r="F57">
        <v>77.774649999999994</v>
      </c>
      <c r="G57">
        <v>77.741720000000001</v>
      </c>
      <c r="H57">
        <v>77.726089999999999</v>
      </c>
      <c r="I57">
        <v>77.666240000000002</v>
      </c>
      <c r="J57">
        <v>77.627129999999994</v>
      </c>
      <c r="K57">
        <v>77.602950000000007</v>
      </c>
      <c r="L57">
        <v>77.585350000000005</v>
      </c>
      <c r="M57">
        <v>77.571129999999997</v>
      </c>
      <c r="P57" s="221">
        <f t="shared" si="31"/>
        <v>76.472920000000002</v>
      </c>
      <c r="Q57" s="221">
        <f t="shared" si="23"/>
        <v>76.465440000000001</v>
      </c>
      <c r="R57" s="221">
        <f t="shared" si="22"/>
        <v>76.43965</v>
      </c>
      <c r="S57" s="221">
        <f t="shared" si="24"/>
        <v>76.406720000000007</v>
      </c>
      <c r="T57" s="221">
        <f t="shared" si="25"/>
        <v>76.391090000000005</v>
      </c>
      <c r="U57" s="221">
        <f t="shared" si="26"/>
        <v>76.331240000000008</v>
      </c>
      <c r="V57" s="221">
        <f t="shared" si="27"/>
        <v>76.29213</v>
      </c>
      <c r="W57" s="221">
        <f t="shared" si="28"/>
        <v>76.267950000000013</v>
      </c>
      <c r="X57" s="221">
        <f t="shared" si="29"/>
        <v>76.250350000000012</v>
      </c>
      <c r="Y57" s="221">
        <f t="shared" si="30"/>
        <v>76.236130000000003</v>
      </c>
    </row>
    <row r="58" spans="1:25" x14ac:dyDescent="0.25">
      <c r="A58" s="223" t="s">
        <v>112</v>
      </c>
      <c r="B58">
        <v>1.7350000000000001</v>
      </c>
      <c r="D58">
        <v>77.764600000000002</v>
      </c>
      <c r="E58">
        <v>77.754919999999998</v>
      </c>
      <c r="F58">
        <v>77.701930000000004</v>
      </c>
      <c r="G58">
        <v>77.662559999999999</v>
      </c>
      <c r="H58">
        <v>77.644459999999995</v>
      </c>
      <c r="I58">
        <v>77.580399999999997</v>
      </c>
      <c r="J58">
        <v>77.542150000000007</v>
      </c>
      <c r="K58">
        <v>77.519450000000006</v>
      </c>
      <c r="L58">
        <v>77.504019999999997</v>
      </c>
      <c r="M58">
        <v>77.491140000000001</v>
      </c>
      <c r="P58" s="221">
        <f t="shared" si="31"/>
        <v>76.029600000000002</v>
      </c>
      <c r="Q58" s="221">
        <f t="shared" si="23"/>
        <v>76.019919999999999</v>
      </c>
      <c r="R58" s="221">
        <f t="shared" si="22"/>
        <v>75.966930000000005</v>
      </c>
      <c r="S58" s="221">
        <f t="shared" si="24"/>
        <v>75.92756</v>
      </c>
      <c r="T58" s="221">
        <f t="shared" si="25"/>
        <v>75.909459999999996</v>
      </c>
      <c r="U58" s="221">
        <f t="shared" si="26"/>
        <v>75.845399999999998</v>
      </c>
      <c r="V58" s="221">
        <f t="shared" si="27"/>
        <v>75.807150000000007</v>
      </c>
      <c r="W58" s="221">
        <f t="shared" si="28"/>
        <v>75.784450000000007</v>
      </c>
      <c r="X58" s="221">
        <f t="shared" si="29"/>
        <v>75.769019999999998</v>
      </c>
      <c r="Y58" s="221">
        <f t="shared" si="30"/>
        <v>75.756140000000002</v>
      </c>
    </row>
    <row r="59" spans="1:25" x14ac:dyDescent="0.25">
      <c r="A59" s="223" t="s">
        <v>113</v>
      </c>
      <c r="B59">
        <v>1.7350000000000001</v>
      </c>
      <c r="D59">
        <v>77.77122</v>
      </c>
      <c r="E59">
        <v>77.736969999999999</v>
      </c>
      <c r="F59">
        <v>77.670630000000003</v>
      </c>
      <c r="G59">
        <v>77.632630000000006</v>
      </c>
      <c r="H59">
        <v>77.616699999999994</v>
      </c>
      <c r="I59">
        <v>77.557810000000003</v>
      </c>
      <c r="J59">
        <v>77.522989999999993</v>
      </c>
      <c r="K59">
        <v>77.501859999999994</v>
      </c>
      <c r="L59">
        <v>77.488110000000006</v>
      </c>
      <c r="M59">
        <v>77.476079999999996</v>
      </c>
      <c r="P59" s="221">
        <f t="shared" si="31"/>
        <v>76.03622</v>
      </c>
      <c r="Q59" s="221">
        <f t="shared" si="23"/>
        <v>76.00197</v>
      </c>
      <c r="R59" s="221">
        <f t="shared" si="22"/>
        <v>75.935630000000003</v>
      </c>
      <c r="S59" s="221">
        <f t="shared" si="24"/>
        <v>75.897630000000007</v>
      </c>
      <c r="T59" s="221">
        <f t="shared" si="25"/>
        <v>75.881699999999995</v>
      </c>
      <c r="U59" s="221">
        <f t="shared" si="26"/>
        <v>75.822810000000004</v>
      </c>
      <c r="V59" s="221">
        <f t="shared" si="27"/>
        <v>75.787989999999994</v>
      </c>
      <c r="W59" s="221">
        <f t="shared" si="28"/>
        <v>75.766859999999994</v>
      </c>
      <c r="X59" s="221">
        <f t="shared" si="29"/>
        <v>75.753110000000007</v>
      </c>
      <c r="Y59" s="221">
        <f t="shared" si="30"/>
        <v>75.741079999999997</v>
      </c>
    </row>
    <row r="60" spans="1:25" x14ac:dyDescent="0.25">
      <c r="A60" s="223" t="s">
        <v>114</v>
      </c>
      <c r="B60">
        <v>1.3350000000000002</v>
      </c>
      <c r="D60">
        <v>77.807490000000001</v>
      </c>
      <c r="E60">
        <v>77.791460000000001</v>
      </c>
      <c r="F60">
        <v>77.762559999999993</v>
      </c>
      <c r="G60">
        <v>77.723979999999997</v>
      </c>
      <c r="H60">
        <v>77.706819999999993</v>
      </c>
      <c r="I60">
        <v>77.643150000000006</v>
      </c>
      <c r="J60">
        <v>77.604479999999995</v>
      </c>
      <c r="K60">
        <v>77.581419999999994</v>
      </c>
      <c r="L60">
        <v>77.565650000000005</v>
      </c>
      <c r="M60">
        <v>77.551379999999995</v>
      </c>
      <c r="P60" s="221">
        <f t="shared" si="31"/>
        <v>76.472490000000008</v>
      </c>
      <c r="Q60" s="221">
        <f t="shared" si="23"/>
        <v>76.456460000000007</v>
      </c>
      <c r="R60" s="221">
        <f t="shared" si="22"/>
        <v>76.42756</v>
      </c>
      <c r="S60" s="221">
        <f t="shared" si="24"/>
        <v>76.388980000000004</v>
      </c>
      <c r="T60" s="221">
        <f t="shared" si="25"/>
        <v>76.37182</v>
      </c>
      <c r="U60" s="221">
        <f t="shared" si="26"/>
        <v>76.308150000000012</v>
      </c>
      <c r="V60" s="221">
        <f t="shared" si="27"/>
        <v>76.269480000000001</v>
      </c>
      <c r="W60" s="221">
        <f t="shared" si="28"/>
        <v>76.246420000000001</v>
      </c>
      <c r="X60" s="221">
        <f t="shared" si="29"/>
        <v>76.230650000000011</v>
      </c>
      <c r="Y60" s="221">
        <f t="shared" si="30"/>
        <v>76.216380000000001</v>
      </c>
    </row>
    <row r="61" spans="1:25" x14ac:dyDescent="0.25">
      <c r="A61" s="223" t="s">
        <v>116</v>
      </c>
      <c r="B61">
        <v>1.7350000000000001</v>
      </c>
      <c r="D61">
        <v>77.809569999999994</v>
      </c>
      <c r="E61">
        <v>77.781769999999995</v>
      </c>
      <c r="F61">
        <v>77.740769999999998</v>
      </c>
      <c r="G61">
        <v>77.698390000000003</v>
      </c>
      <c r="H61">
        <v>77.68356</v>
      </c>
      <c r="I61">
        <v>77.619259999999997</v>
      </c>
      <c r="J61">
        <v>77.58202</v>
      </c>
      <c r="K61">
        <v>77.560699999999997</v>
      </c>
      <c r="L61">
        <v>77.545339999999996</v>
      </c>
      <c r="M61">
        <v>77.533379999999994</v>
      </c>
      <c r="P61" s="221">
        <f t="shared" si="31"/>
        <v>76.074569999999994</v>
      </c>
      <c r="Q61" s="221">
        <f t="shared" si="23"/>
        <v>76.046769999999995</v>
      </c>
      <c r="R61" s="221">
        <f t="shared" si="22"/>
        <v>76.005769999999998</v>
      </c>
      <c r="S61" s="221">
        <f t="shared" si="24"/>
        <v>75.963390000000004</v>
      </c>
      <c r="T61" s="221">
        <f t="shared" si="25"/>
        <v>75.948560000000001</v>
      </c>
      <c r="U61" s="221">
        <f t="shared" si="26"/>
        <v>75.884259999999998</v>
      </c>
      <c r="V61" s="221">
        <f t="shared" si="27"/>
        <v>75.847020000000001</v>
      </c>
      <c r="W61" s="221">
        <f t="shared" si="28"/>
        <v>75.825699999999998</v>
      </c>
      <c r="X61" s="221">
        <f t="shared" si="29"/>
        <v>75.810339999999997</v>
      </c>
      <c r="Y61" s="221">
        <f t="shared" si="30"/>
        <v>75.798379999999995</v>
      </c>
    </row>
    <row r="62" spans="1:25" ht="15.75" thickBot="1" x14ac:dyDescent="0.3">
      <c r="A62" s="221" t="s">
        <v>224</v>
      </c>
      <c r="B62" s="221"/>
    </row>
    <row r="63" spans="1:25" ht="15.75" thickBot="1" x14ac:dyDescent="0.3">
      <c r="A63" s="59" t="s">
        <v>22</v>
      </c>
      <c r="B63" s="127" t="s">
        <v>110</v>
      </c>
      <c r="D63" s="218">
        <f t="shared" ref="D63:M63" si="32">D46-D57</f>
        <v>4.7530000000008954E-2</v>
      </c>
      <c r="E63" s="218">
        <f t="shared" si="32"/>
        <v>5.0330000000002428E-2</v>
      </c>
      <c r="F63" s="218">
        <f t="shared" si="32"/>
        <v>5.1850000000001728E-2</v>
      </c>
      <c r="G63" s="218">
        <f t="shared" si="32"/>
        <v>5.3650000000004638E-2</v>
      </c>
      <c r="H63" s="218">
        <f t="shared" si="32"/>
        <v>5.4310000000000969E-2</v>
      </c>
      <c r="I63" s="218">
        <f t="shared" si="32"/>
        <v>5.5260000000004084E-2</v>
      </c>
      <c r="J63" s="218">
        <f t="shared" si="32"/>
        <v>5.5559999999999832E-2</v>
      </c>
      <c r="K63" s="218">
        <f t="shared" si="32"/>
        <v>5.5539999999993483E-2</v>
      </c>
      <c r="L63" s="218">
        <f t="shared" si="32"/>
        <v>5.6269999999997822E-2</v>
      </c>
      <c r="M63" s="218">
        <f t="shared" si="32"/>
        <v>5.4990000000003647E-2</v>
      </c>
    </row>
    <row r="64" spans="1:25" x14ac:dyDescent="0.25">
      <c r="A64" s="56" t="s">
        <v>28</v>
      </c>
      <c r="B64" s="132" t="s">
        <v>114</v>
      </c>
      <c r="D64" s="218">
        <f t="shared" ref="D64:M64" si="33">D51-D60</f>
        <v>2.9119999999991819E-2</v>
      </c>
      <c r="E64" s="218">
        <f t="shared" si="33"/>
        <v>2.8059999999996421E-2</v>
      </c>
      <c r="F64" s="218">
        <f t="shared" si="33"/>
        <v>3.0560000000008358E-2</v>
      </c>
      <c r="G64" s="218">
        <f t="shared" si="33"/>
        <v>3.0969999999996389E-2</v>
      </c>
      <c r="H64" s="218">
        <f t="shared" si="33"/>
        <v>3.1040000000004397E-2</v>
      </c>
      <c r="I64" s="218">
        <f t="shared" si="33"/>
        <v>3.3209999999996853E-2</v>
      </c>
      <c r="J64" s="218">
        <f t="shared" si="33"/>
        <v>3.1000000000005912E-2</v>
      </c>
      <c r="K64" s="218">
        <f t="shared" si="33"/>
        <v>3.1190000000009377E-2</v>
      </c>
      <c r="L64" s="218">
        <f t="shared" si="33"/>
        <v>3.0609999999995807E-2</v>
      </c>
      <c r="M64" s="218">
        <f t="shared" si="33"/>
        <v>3.1900000000007367E-2</v>
      </c>
    </row>
    <row r="65" spans="1:25" s="221" customFormat="1" x14ac:dyDescent="0.25">
      <c r="A65" s="232"/>
      <c r="B65" s="120"/>
      <c r="C65" s="221" t="s">
        <v>268</v>
      </c>
      <c r="D65" s="218">
        <f>D63-D63</f>
        <v>0</v>
      </c>
      <c r="E65" s="218">
        <f>E63-D63</f>
        <v>2.7999999999934744E-3</v>
      </c>
      <c r="F65" s="218">
        <f>F63-D63</f>
        <v>4.3199999999927741E-3</v>
      </c>
      <c r="G65" s="218">
        <f>G63-D63</f>
        <v>6.1199999999956844E-3</v>
      </c>
      <c r="H65" s="218">
        <f>H63-D63</f>
        <v>6.7799999999920146E-3</v>
      </c>
      <c r="I65" s="218">
        <f>I63-D63</f>
        <v>7.7299999999951297E-3</v>
      </c>
      <c r="J65" s="218">
        <f>J63-D63</f>
        <v>8.0299999999908778E-3</v>
      </c>
      <c r="K65" s="218">
        <f>K63-D63</f>
        <v>8.0099999999845295E-3</v>
      </c>
      <c r="L65" s="218">
        <f>L63-D63</f>
        <v>8.7399999999888678E-3</v>
      </c>
      <c r="M65" s="218">
        <f>M63-D63</f>
        <v>7.4599999999946931E-3</v>
      </c>
    </row>
    <row r="66" spans="1:25" s="221" customFormat="1" x14ac:dyDescent="0.25">
      <c r="A66" s="232"/>
      <c r="B66" s="120"/>
      <c r="C66" s="221" t="s">
        <v>269</v>
      </c>
      <c r="D66" s="218">
        <f>D64-D64</f>
        <v>0</v>
      </c>
      <c r="E66" s="218">
        <f>E64-D64</f>
        <v>-1.059999999995398E-3</v>
      </c>
      <c r="F66" s="218">
        <f>F64-D64</f>
        <v>1.4400000000165392E-3</v>
      </c>
      <c r="G66" s="218">
        <f>G64-D64</f>
        <v>1.8500000000045702E-3</v>
      </c>
      <c r="H66" s="218">
        <f>H64-D64</f>
        <v>1.9200000000125783E-3</v>
      </c>
      <c r="I66" s="218">
        <f>I64-D64</f>
        <v>4.0900000000050341E-3</v>
      </c>
      <c r="J66" s="218">
        <f>J64-D64</f>
        <v>1.8800000000140926E-3</v>
      </c>
      <c r="K66" s="218">
        <f>K64-D64</f>
        <v>2.0700000000175578E-3</v>
      </c>
      <c r="L66" s="218">
        <f>L64-D64</f>
        <v>1.4900000000039881E-3</v>
      </c>
      <c r="M66" s="218">
        <f>M64-D64</f>
        <v>2.7800000000155478E-3</v>
      </c>
    </row>
    <row r="67" spans="1:25" x14ac:dyDescent="0.25">
      <c r="A67" s="222" t="s">
        <v>230</v>
      </c>
    </row>
    <row r="68" spans="1:25" x14ac:dyDescent="0.25">
      <c r="A68" s="223" t="s">
        <v>34</v>
      </c>
      <c r="B68">
        <v>3.765439999999999</v>
      </c>
      <c r="E68">
        <v>77.39</v>
      </c>
      <c r="F68">
        <v>77.34845</v>
      </c>
      <c r="G68">
        <v>77.296099999999996</v>
      </c>
      <c r="H68">
        <v>77.270809999999997</v>
      </c>
      <c r="I68">
        <v>77.200649999999996</v>
      </c>
      <c r="J68">
        <v>77.163460000000001</v>
      </c>
      <c r="K68">
        <v>77.143460000000005</v>
      </c>
      <c r="L68">
        <v>77.129109999999997</v>
      </c>
      <c r="M68">
        <v>77.119159999999994</v>
      </c>
      <c r="Q68" s="221">
        <f t="shared" ref="Q68:Q82" si="34">E68-B68</f>
        <v>73.624560000000002</v>
      </c>
      <c r="R68" s="221">
        <f t="shared" ref="R68:R82" si="35">F68-B68</f>
        <v>73.583010000000002</v>
      </c>
      <c r="S68" s="221">
        <f>G68-B68</f>
        <v>73.530659999999997</v>
      </c>
      <c r="T68" s="221">
        <f>H68-B68</f>
        <v>73.505369999999999</v>
      </c>
      <c r="U68" s="221">
        <f>I68-B68</f>
        <v>73.435209999999998</v>
      </c>
      <c r="V68" s="221">
        <f>J68-B68</f>
        <v>73.398020000000002</v>
      </c>
      <c r="W68" s="221">
        <f>K68-B68</f>
        <v>73.378020000000006</v>
      </c>
      <c r="X68" s="221">
        <f>L68-B68</f>
        <v>73.363669999999999</v>
      </c>
      <c r="Y68" s="221">
        <f>M68-B68</f>
        <v>73.353719999999996</v>
      </c>
    </row>
    <row r="69" spans="1:25" x14ac:dyDescent="0.25">
      <c r="A69" s="223" t="s">
        <v>37</v>
      </c>
      <c r="B69">
        <v>3.7779100000000017</v>
      </c>
      <c r="E69">
        <v>77.231909999999999</v>
      </c>
      <c r="F69">
        <v>77.200050000000005</v>
      </c>
      <c r="G69">
        <v>77.159809999999993</v>
      </c>
      <c r="H69">
        <v>77.140900000000002</v>
      </c>
      <c r="I69">
        <v>77.077860000000001</v>
      </c>
      <c r="J69">
        <v>77.043700000000001</v>
      </c>
      <c r="K69">
        <v>77.024119999999996</v>
      </c>
      <c r="L69">
        <v>77.010230000000007</v>
      </c>
      <c r="M69">
        <v>77.000609999999995</v>
      </c>
      <c r="Q69" s="221">
        <f t="shared" si="34"/>
        <v>73.453999999999994</v>
      </c>
      <c r="R69" s="221">
        <f t="shared" si="35"/>
        <v>73.422139999999999</v>
      </c>
      <c r="S69" s="221">
        <f t="shared" ref="S69:S82" si="36">G69-B69</f>
        <v>73.381899999999987</v>
      </c>
      <c r="T69" s="221">
        <f t="shared" ref="T69:T82" si="37">H69-B69</f>
        <v>73.362989999999996</v>
      </c>
      <c r="U69" s="221">
        <f t="shared" ref="U69:U82" si="38">I69-B69</f>
        <v>73.299949999999995</v>
      </c>
      <c r="V69" s="221">
        <f t="shared" ref="V69:V82" si="39">J69-B69</f>
        <v>73.265789999999996</v>
      </c>
      <c r="W69" s="221">
        <f t="shared" ref="W69:W82" si="40">K69-B69</f>
        <v>73.246209999999991</v>
      </c>
      <c r="X69" s="221">
        <f t="shared" ref="X69:X82" si="41">L69-B69</f>
        <v>73.232320000000001</v>
      </c>
      <c r="Y69" s="221">
        <f t="shared" ref="Y69:Y82" si="42">M69-B69</f>
        <v>73.222699999999989</v>
      </c>
    </row>
    <row r="70" spans="1:25" x14ac:dyDescent="0.25">
      <c r="A70" s="223" t="s">
        <v>38</v>
      </c>
      <c r="B70">
        <v>3.9717999999999938</v>
      </c>
      <c r="D70">
        <v>77.271640000000005</v>
      </c>
      <c r="E70">
        <v>77.233010000000007</v>
      </c>
      <c r="F70">
        <v>77.192959999999999</v>
      </c>
      <c r="G70">
        <v>77.150409999999994</v>
      </c>
      <c r="H70">
        <v>77.128690000000006</v>
      </c>
      <c r="I70">
        <v>77.056139999999999</v>
      </c>
      <c r="J70">
        <v>77.01661</v>
      </c>
      <c r="K70">
        <v>76.994410000000002</v>
      </c>
      <c r="L70">
        <v>76.979299999999995</v>
      </c>
      <c r="M70">
        <v>76.968320000000006</v>
      </c>
      <c r="P70" s="221">
        <f t="shared" ref="P70:P82" si="43">D70-B70</f>
        <v>73.299840000000017</v>
      </c>
      <c r="Q70" s="221">
        <f t="shared" si="34"/>
        <v>73.26121000000002</v>
      </c>
      <c r="R70" s="221">
        <f t="shared" si="35"/>
        <v>73.221160000000012</v>
      </c>
      <c r="S70" s="221">
        <f t="shared" si="36"/>
        <v>73.178610000000006</v>
      </c>
      <c r="T70" s="221">
        <f t="shared" si="37"/>
        <v>73.156890000000018</v>
      </c>
      <c r="U70" s="221">
        <f t="shared" si="38"/>
        <v>73.084340000000012</v>
      </c>
      <c r="V70" s="221">
        <f t="shared" si="39"/>
        <v>73.044810000000012</v>
      </c>
      <c r="W70" s="221">
        <f t="shared" si="40"/>
        <v>73.022610000000014</v>
      </c>
      <c r="X70" s="221">
        <f t="shared" si="41"/>
        <v>73.007500000000007</v>
      </c>
      <c r="Y70" s="221">
        <f t="shared" si="42"/>
        <v>72.996520000000018</v>
      </c>
    </row>
    <row r="71" spans="1:25" x14ac:dyDescent="0.25">
      <c r="A71" s="223" t="s">
        <v>40</v>
      </c>
      <c r="B71">
        <v>4.0852300000000028</v>
      </c>
      <c r="D71">
        <v>77.186400000000006</v>
      </c>
      <c r="E71">
        <v>77.148499999999999</v>
      </c>
      <c r="F71">
        <v>77.104029999999995</v>
      </c>
      <c r="G71">
        <v>77.054770000000005</v>
      </c>
      <c r="H71">
        <v>77.030510000000007</v>
      </c>
      <c r="I71">
        <v>76.951650000000001</v>
      </c>
      <c r="J71">
        <v>76.907780000000002</v>
      </c>
      <c r="K71">
        <v>76.884519999999995</v>
      </c>
      <c r="L71">
        <v>76.86748</v>
      </c>
      <c r="M71">
        <v>76.855490000000003</v>
      </c>
      <c r="P71" s="221">
        <f t="shared" si="43"/>
        <v>73.101169999999996</v>
      </c>
      <c r="Q71" s="221">
        <f t="shared" si="34"/>
        <v>73.063269999999989</v>
      </c>
      <c r="R71" s="221">
        <f t="shared" si="35"/>
        <v>73.018799999999999</v>
      </c>
      <c r="S71" s="221">
        <f t="shared" si="36"/>
        <v>72.969539999999995</v>
      </c>
      <c r="T71" s="221">
        <f t="shared" si="37"/>
        <v>72.945279999999997</v>
      </c>
      <c r="U71" s="221">
        <f t="shared" si="38"/>
        <v>72.866420000000005</v>
      </c>
      <c r="V71" s="221">
        <f t="shared" si="39"/>
        <v>72.822550000000007</v>
      </c>
      <c r="W71" s="221">
        <f t="shared" si="40"/>
        <v>72.799289999999985</v>
      </c>
      <c r="X71" s="221">
        <f t="shared" si="41"/>
        <v>72.782250000000005</v>
      </c>
      <c r="Y71" s="221">
        <f t="shared" si="42"/>
        <v>72.770260000000007</v>
      </c>
    </row>
    <row r="72" spans="1:25" x14ac:dyDescent="0.25">
      <c r="A72" s="223" t="s">
        <v>41</v>
      </c>
      <c r="B72">
        <v>3.9894400000000072</v>
      </c>
      <c r="D72">
        <v>77.158320000000003</v>
      </c>
      <c r="E72">
        <v>77.121009999999998</v>
      </c>
      <c r="F72">
        <v>77.079899999999995</v>
      </c>
      <c r="G72">
        <v>77.024950000000004</v>
      </c>
      <c r="H72">
        <v>77.004130000000004</v>
      </c>
      <c r="I72">
        <v>76.919200000000004</v>
      </c>
      <c r="J72">
        <v>76.873090000000005</v>
      </c>
      <c r="K72">
        <v>76.848929999999996</v>
      </c>
      <c r="L72">
        <v>76.831329999999994</v>
      </c>
      <c r="M72">
        <v>76.818899999999999</v>
      </c>
      <c r="P72" s="221">
        <f t="shared" si="43"/>
        <v>73.168880000000001</v>
      </c>
      <c r="Q72" s="221">
        <f t="shared" si="34"/>
        <v>73.131569999999996</v>
      </c>
      <c r="R72" s="221">
        <f t="shared" si="35"/>
        <v>73.090459999999993</v>
      </c>
      <c r="S72" s="221">
        <f t="shared" si="36"/>
        <v>73.035510000000002</v>
      </c>
      <c r="T72" s="221">
        <f t="shared" si="37"/>
        <v>73.014690000000002</v>
      </c>
      <c r="U72" s="221">
        <f t="shared" si="38"/>
        <v>72.929760000000002</v>
      </c>
      <c r="V72" s="221">
        <f t="shared" si="39"/>
        <v>72.883650000000003</v>
      </c>
      <c r="W72" s="221">
        <f t="shared" si="40"/>
        <v>72.859489999999994</v>
      </c>
      <c r="X72" s="221">
        <f t="shared" si="41"/>
        <v>72.841889999999992</v>
      </c>
      <c r="Y72" s="221">
        <f t="shared" si="42"/>
        <v>72.829459999999997</v>
      </c>
    </row>
    <row r="73" spans="1:25" x14ac:dyDescent="0.25">
      <c r="A73" s="223" t="s">
        <v>42</v>
      </c>
      <c r="B73">
        <v>3.779069999999991</v>
      </c>
      <c r="D73">
        <v>77.148120000000006</v>
      </c>
      <c r="E73">
        <v>77.085560000000001</v>
      </c>
      <c r="F73">
        <v>77.037260000000003</v>
      </c>
      <c r="G73">
        <v>76.978459999999998</v>
      </c>
      <c r="H73">
        <v>76.955070000000006</v>
      </c>
      <c r="I73">
        <v>76.867149999999995</v>
      </c>
      <c r="J73">
        <v>76.821579999999997</v>
      </c>
      <c r="K73">
        <v>76.797700000000006</v>
      </c>
      <c r="L73">
        <v>76.780550000000005</v>
      </c>
      <c r="M73">
        <v>76.768249999999995</v>
      </c>
      <c r="P73" s="221">
        <f t="shared" si="43"/>
        <v>73.369050000000016</v>
      </c>
      <c r="Q73" s="221">
        <f t="shared" si="34"/>
        <v>73.306490000000011</v>
      </c>
      <c r="R73" s="221">
        <f t="shared" si="35"/>
        <v>73.258190000000013</v>
      </c>
      <c r="S73" s="221">
        <f t="shared" si="36"/>
        <v>73.199390000000008</v>
      </c>
      <c r="T73" s="221">
        <f t="shared" si="37"/>
        <v>73.176000000000016</v>
      </c>
      <c r="U73" s="221">
        <f t="shared" si="38"/>
        <v>73.088080000000005</v>
      </c>
      <c r="V73" s="221">
        <f t="shared" si="39"/>
        <v>73.042510000000007</v>
      </c>
      <c r="W73" s="221">
        <f t="shared" si="40"/>
        <v>73.018630000000016</v>
      </c>
      <c r="X73" s="221">
        <f t="shared" si="41"/>
        <v>73.001480000000015</v>
      </c>
      <c r="Y73" s="221">
        <f t="shared" si="42"/>
        <v>72.989180000000005</v>
      </c>
    </row>
    <row r="74" spans="1:25" x14ac:dyDescent="0.25">
      <c r="A74" s="223" t="s">
        <v>43</v>
      </c>
      <c r="B74">
        <v>3.7638400000000081</v>
      </c>
      <c r="D74">
        <v>77.310249999999996</v>
      </c>
      <c r="E74">
        <v>77.254980000000003</v>
      </c>
      <c r="F74">
        <v>77.206710000000001</v>
      </c>
      <c r="G74">
        <v>77.155479999999997</v>
      </c>
      <c r="H74">
        <v>77.129480000000001</v>
      </c>
      <c r="I74">
        <v>77.049229999999994</v>
      </c>
      <c r="J74">
        <v>77.006799999999998</v>
      </c>
      <c r="K74">
        <v>76.984849999999994</v>
      </c>
      <c r="L74">
        <v>76.969160000000002</v>
      </c>
      <c r="M74">
        <v>76.958680000000001</v>
      </c>
      <c r="P74" s="221">
        <f t="shared" si="43"/>
        <v>73.546409999999995</v>
      </c>
      <c r="Q74" s="221">
        <f t="shared" si="34"/>
        <v>73.491140000000001</v>
      </c>
      <c r="R74" s="221">
        <f t="shared" si="35"/>
        <v>73.442869999999999</v>
      </c>
      <c r="S74" s="221">
        <f t="shared" si="36"/>
        <v>73.391639999999995</v>
      </c>
      <c r="T74" s="221">
        <f t="shared" si="37"/>
        <v>73.365639999999999</v>
      </c>
      <c r="U74" s="221">
        <f t="shared" si="38"/>
        <v>73.285389999999992</v>
      </c>
      <c r="V74" s="221">
        <f t="shared" si="39"/>
        <v>73.242959999999997</v>
      </c>
      <c r="W74" s="221">
        <f t="shared" si="40"/>
        <v>73.221009999999993</v>
      </c>
      <c r="X74" s="221">
        <f t="shared" si="41"/>
        <v>73.20532</v>
      </c>
      <c r="Y74" s="221">
        <f t="shared" si="42"/>
        <v>73.194839999999999</v>
      </c>
    </row>
    <row r="75" spans="1:25" ht="15.75" thickBot="1" x14ac:dyDescent="0.3">
      <c r="A75" s="223" t="s">
        <v>44</v>
      </c>
      <c r="B75">
        <v>3.7815499999999918</v>
      </c>
      <c r="D75">
        <v>77.269069999999999</v>
      </c>
      <c r="E75">
        <v>77.19053000000001</v>
      </c>
      <c r="F75">
        <v>77.134209999999996</v>
      </c>
      <c r="G75">
        <v>77.076700000000002</v>
      </c>
      <c r="H75">
        <v>77.048749999999998</v>
      </c>
      <c r="I75">
        <v>76.960089999999994</v>
      </c>
      <c r="J75">
        <v>76.919520000000006</v>
      </c>
      <c r="K75">
        <v>76.89716</v>
      </c>
      <c r="L75">
        <v>76.883080000000007</v>
      </c>
      <c r="M75">
        <v>76.872140000000002</v>
      </c>
      <c r="P75" s="221">
        <f t="shared" si="43"/>
        <v>73.487520000000004</v>
      </c>
      <c r="Q75" s="221">
        <f t="shared" si="34"/>
        <v>73.408980000000014</v>
      </c>
      <c r="R75" s="221">
        <f t="shared" si="35"/>
        <v>73.35266</v>
      </c>
      <c r="S75" s="221">
        <f t="shared" si="36"/>
        <v>73.295150000000007</v>
      </c>
      <c r="T75" s="221">
        <f t="shared" si="37"/>
        <v>73.267200000000003</v>
      </c>
      <c r="U75" s="221">
        <f t="shared" si="38"/>
        <v>73.178539999999998</v>
      </c>
      <c r="V75" s="221">
        <f t="shared" si="39"/>
        <v>73.13797000000001</v>
      </c>
      <c r="W75" s="221">
        <f t="shared" si="40"/>
        <v>73.115610000000004</v>
      </c>
      <c r="X75" s="221">
        <f t="shared" si="41"/>
        <v>73.101530000000011</v>
      </c>
      <c r="Y75" s="221">
        <f t="shared" si="42"/>
        <v>73.090590000000006</v>
      </c>
    </row>
    <row r="76" spans="1:25" x14ac:dyDescent="0.25">
      <c r="A76" s="223" t="s">
        <v>46</v>
      </c>
      <c r="B76" s="127">
        <v>3.7671500000000018</v>
      </c>
      <c r="D76">
        <v>77.203869999999995</v>
      </c>
      <c r="E76">
        <v>77.124639999999999</v>
      </c>
      <c r="F76">
        <v>77.072779999999995</v>
      </c>
      <c r="G76">
        <v>77.019379999999998</v>
      </c>
      <c r="H76">
        <v>76.995620000000002</v>
      </c>
      <c r="I76">
        <v>76.918909999999997</v>
      </c>
      <c r="J76">
        <v>76.877840000000006</v>
      </c>
      <c r="K76">
        <v>76.8566</v>
      </c>
      <c r="L76">
        <v>76.842600000000004</v>
      </c>
      <c r="M76">
        <v>76.832350000000005</v>
      </c>
      <c r="P76" s="221">
        <f t="shared" si="43"/>
        <v>73.436719999999994</v>
      </c>
      <c r="Q76" s="221">
        <f t="shared" si="34"/>
        <v>73.357489999999999</v>
      </c>
      <c r="R76" s="221">
        <f t="shared" si="35"/>
        <v>73.305629999999994</v>
      </c>
      <c r="S76" s="221">
        <f t="shared" si="36"/>
        <v>73.252229999999997</v>
      </c>
      <c r="T76" s="221">
        <f t="shared" si="37"/>
        <v>73.228470000000002</v>
      </c>
      <c r="U76" s="221">
        <f t="shared" si="38"/>
        <v>73.151759999999996</v>
      </c>
      <c r="V76" s="221">
        <f t="shared" si="39"/>
        <v>73.110690000000005</v>
      </c>
      <c r="W76" s="221">
        <f t="shared" si="40"/>
        <v>73.089449999999999</v>
      </c>
      <c r="X76" s="221">
        <f t="shared" si="41"/>
        <v>73.075450000000004</v>
      </c>
      <c r="Y76" s="221">
        <f t="shared" si="42"/>
        <v>73.065200000000004</v>
      </c>
    </row>
    <row r="77" spans="1:25" x14ac:dyDescent="0.25">
      <c r="A77" s="223" t="s">
        <v>117</v>
      </c>
      <c r="B77">
        <v>0.98499999999999999</v>
      </c>
      <c r="D77">
        <v>77.180009999999996</v>
      </c>
      <c r="E77">
        <v>77.112170000000006</v>
      </c>
      <c r="F77">
        <v>77.062309999999997</v>
      </c>
      <c r="G77">
        <v>77.005629999999996</v>
      </c>
      <c r="H77">
        <v>76.979230000000001</v>
      </c>
      <c r="I77">
        <v>76.893900000000002</v>
      </c>
      <c r="J77">
        <v>76.847710000000006</v>
      </c>
      <c r="K77">
        <v>76.82414</v>
      </c>
      <c r="L77">
        <v>76.806730000000002</v>
      </c>
      <c r="M77">
        <v>76.794399999999996</v>
      </c>
      <c r="P77" s="221">
        <f t="shared" si="43"/>
        <v>76.195009999999996</v>
      </c>
      <c r="Q77" s="221">
        <f t="shared" si="34"/>
        <v>76.127170000000007</v>
      </c>
      <c r="R77" s="221">
        <f t="shared" si="35"/>
        <v>76.077309999999997</v>
      </c>
      <c r="S77" s="221">
        <f t="shared" si="36"/>
        <v>76.020629999999997</v>
      </c>
      <c r="T77" s="221">
        <f t="shared" si="37"/>
        <v>75.994230000000002</v>
      </c>
      <c r="U77" s="221">
        <f t="shared" si="38"/>
        <v>75.908900000000003</v>
      </c>
      <c r="V77" s="221">
        <f t="shared" si="39"/>
        <v>75.862710000000007</v>
      </c>
      <c r="W77" s="221">
        <f t="shared" si="40"/>
        <v>75.83914</v>
      </c>
      <c r="X77" s="221">
        <f t="shared" si="41"/>
        <v>75.821730000000002</v>
      </c>
      <c r="Y77" s="221">
        <f t="shared" si="42"/>
        <v>75.809399999999997</v>
      </c>
    </row>
    <row r="78" spans="1:25" x14ac:dyDescent="0.25">
      <c r="A78" s="223" t="s">
        <v>119</v>
      </c>
      <c r="B78">
        <v>0.68499999999999994</v>
      </c>
      <c r="D78">
        <v>77.140950000000004</v>
      </c>
      <c r="E78">
        <v>77.10127</v>
      </c>
      <c r="F78">
        <v>77.057779999999994</v>
      </c>
      <c r="G78">
        <v>77.005629999999996</v>
      </c>
      <c r="H78">
        <v>76.982470000000006</v>
      </c>
      <c r="I78">
        <v>76.896720000000002</v>
      </c>
      <c r="J78">
        <v>76.850700000000003</v>
      </c>
      <c r="K78">
        <v>76.826130000000006</v>
      </c>
      <c r="L78">
        <v>76.808319999999995</v>
      </c>
      <c r="M78">
        <v>76.795379999999994</v>
      </c>
      <c r="P78" s="221">
        <f t="shared" si="43"/>
        <v>76.455950000000001</v>
      </c>
      <c r="Q78" s="221">
        <f t="shared" si="34"/>
        <v>76.416269999999997</v>
      </c>
      <c r="R78" s="221">
        <f t="shared" si="35"/>
        <v>76.372779999999992</v>
      </c>
      <c r="S78" s="221">
        <f t="shared" si="36"/>
        <v>76.320629999999994</v>
      </c>
      <c r="T78" s="221">
        <f t="shared" si="37"/>
        <v>76.297470000000004</v>
      </c>
      <c r="U78" s="221">
        <f t="shared" si="38"/>
        <v>76.21172</v>
      </c>
      <c r="V78" s="221">
        <f t="shared" si="39"/>
        <v>76.165700000000001</v>
      </c>
      <c r="W78" s="221">
        <f t="shared" si="40"/>
        <v>76.141130000000004</v>
      </c>
      <c r="X78" s="221">
        <f t="shared" si="41"/>
        <v>76.123319999999993</v>
      </c>
      <c r="Y78" s="221">
        <f t="shared" si="42"/>
        <v>76.110379999999992</v>
      </c>
    </row>
    <row r="79" spans="1:25" x14ac:dyDescent="0.25">
      <c r="A79" s="223" t="s">
        <v>120</v>
      </c>
      <c r="B79">
        <v>0.98499999999999999</v>
      </c>
      <c r="D79">
        <v>77.150739999999999</v>
      </c>
      <c r="E79">
        <v>77.104960000000005</v>
      </c>
      <c r="F79">
        <v>77.060419999999993</v>
      </c>
      <c r="G79">
        <v>77.009820000000005</v>
      </c>
      <c r="H79">
        <v>76.987799999999993</v>
      </c>
      <c r="I79">
        <v>76.907510000000002</v>
      </c>
      <c r="J79">
        <v>76.862880000000004</v>
      </c>
      <c r="K79">
        <v>76.840180000000004</v>
      </c>
      <c r="L79">
        <v>76.823009999999996</v>
      </c>
      <c r="M79">
        <v>76.810829999999996</v>
      </c>
      <c r="P79" s="221">
        <f t="shared" si="43"/>
        <v>76.16574</v>
      </c>
      <c r="Q79" s="221">
        <f t="shared" si="34"/>
        <v>76.119960000000006</v>
      </c>
      <c r="R79" s="221">
        <f t="shared" si="35"/>
        <v>76.075419999999994</v>
      </c>
      <c r="S79" s="221">
        <f t="shared" si="36"/>
        <v>76.024820000000005</v>
      </c>
      <c r="T79" s="221">
        <f t="shared" si="37"/>
        <v>76.002799999999993</v>
      </c>
      <c r="U79" s="221">
        <f t="shared" si="38"/>
        <v>75.922510000000003</v>
      </c>
      <c r="V79" s="221">
        <f t="shared" si="39"/>
        <v>75.877880000000005</v>
      </c>
      <c r="W79" s="221">
        <f t="shared" si="40"/>
        <v>75.855180000000004</v>
      </c>
      <c r="X79" s="221">
        <f t="shared" si="41"/>
        <v>75.838009999999997</v>
      </c>
      <c r="Y79" s="221">
        <f t="shared" si="42"/>
        <v>75.825829999999996</v>
      </c>
    </row>
    <row r="80" spans="1:25" x14ac:dyDescent="0.25">
      <c r="A80" s="223" t="s">
        <v>121</v>
      </c>
      <c r="B80">
        <v>1.135</v>
      </c>
      <c r="D80">
        <v>77.109620000000007</v>
      </c>
      <c r="E80">
        <v>77.03613</v>
      </c>
      <c r="F80">
        <v>76.988640000000004</v>
      </c>
      <c r="G80">
        <v>76.937250000000006</v>
      </c>
      <c r="H80">
        <v>76.915909999999997</v>
      </c>
      <c r="I80">
        <v>76.839029999999994</v>
      </c>
      <c r="J80">
        <v>76.797539999999998</v>
      </c>
      <c r="K80">
        <v>76.774860000000004</v>
      </c>
      <c r="L80">
        <v>76.759050000000002</v>
      </c>
      <c r="M80">
        <v>76.748840000000001</v>
      </c>
      <c r="P80" s="221">
        <f t="shared" si="43"/>
        <v>75.974620000000002</v>
      </c>
      <c r="Q80" s="221">
        <f t="shared" si="34"/>
        <v>75.901129999999995</v>
      </c>
      <c r="R80" s="221">
        <f t="shared" si="35"/>
        <v>75.853639999999999</v>
      </c>
      <c r="S80" s="221">
        <f t="shared" si="36"/>
        <v>75.802250000000001</v>
      </c>
      <c r="T80" s="221">
        <f t="shared" si="37"/>
        <v>75.780909999999992</v>
      </c>
      <c r="U80" s="221">
        <f t="shared" si="38"/>
        <v>75.704029999999989</v>
      </c>
      <c r="V80" s="221">
        <f t="shared" si="39"/>
        <v>75.662539999999993</v>
      </c>
      <c r="W80" s="221">
        <f t="shared" si="40"/>
        <v>75.639859999999999</v>
      </c>
      <c r="X80" s="221">
        <f t="shared" si="41"/>
        <v>75.624049999999997</v>
      </c>
      <c r="Y80" s="221">
        <f t="shared" si="42"/>
        <v>75.613839999999996</v>
      </c>
    </row>
    <row r="81" spans="1:25" x14ac:dyDescent="0.25">
      <c r="A81" s="223" t="s">
        <v>123</v>
      </c>
      <c r="B81">
        <v>0.68499999999999994</v>
      </c>
      <c r="D81">
        <v>77.112840000000006</v>
      </c>
      <c r="E81">
        <v>77.064250000000001</v>
      </c>
      <c r="F81">
        <v>77.0154</v>
      </c>
      <c r="G81">
        <v>76.957809999999995</v>
      </c>
      <c r="H81">
        <v>76.936099999999996</v>
      </c>
      <c r="I81">
        <v>76.847629999999995</v>
      </c>
      <c r="J81">
        <v>76.800640000000001</v>
      </c>
      <c r="K81">
        <v>76.774979999999999</v>
      </c>
      <c r="L81">
        <v>76.758080000000007</v>
      </c>
      <c r="M81">
        <v>76.744870000000006</v>
      </c>
      <c r="P81" s="221">
        <f t="shared" si="43"/>
        <v>76.427840000000003</v>
      </c>
      <c r="Q81" s="221">
        <f t="shared" si="34"/>
        <v>76.379249999999999</v>
      </c>
      <c r="R81" s="221">
        <f t="shared" si="35"/>
        <v>76.330399999999997</v>
      </c>
      <c r="S81" s="221">
        <f t="shared" si="36"/>
        <v>76.272809999999993</v>
      </c>
      <c r="T81" s="221">
        <f t="shared" si="37"/>
        <v>76.251099999999994</v>
      </c>
      <c r="U81" s="221">
        <f t="shared" si="38"/>
        <v>76.162629999999993</v>
      </c>
      <c r="V81" s="221">
        <f t="shared" si="39"/>
        <v>76.115639999999999</v>
      </c>
      <c r="W81" s="221">
        <f t="shared" si="40"/>
        <v>76.089979999999997</v>
      </c>
      <c r="X81" s="221">
        <f t="shared" si="41"/>
        <v>76.073080000000004</v>
      </c>
      <c r="Y81" s="221">
        <f t="shared" si="42"/>
        <v>76.059870000000004</v>
      </c>
    </row>
    <row r="82" spans="1:25" x14ac:dyDescent="0.25">
      <c r="A82" s="223" t="s">
        <v>124</v>
      </c>
      <c r="B82">
        <v>1.135</v>
      </c>
      <c r="D82">
        <v>77.170019999999994</v>
      </c>
      <c r="E82">
        <v>77.097790000000003</v>
      </c>
      <c r="F82">
        <v>77.045760000000001</v>
      </c>
      <c r="G82">
        <v>76.986620000000002</v>
      </c>
      <c r="H82">
        <v>76.961590000000001</v>
      </c>
      <c r="I82">
        <v>76.881330000000005</v>
      </c>
      <c r="J82">
        <v>76.837829999999997</v>
      </c>
      <c r="K82">
        <v>76.815770000000001</v>
      </c>
      <c r="L82">
        <v>76.801090000000002</v>
      </c>
      <c r="M82">
        <v>76.789330000000007</v>
      </c>
      <c r="P82" s="221">
        <f t="shared" si="43"/>
        <v>76.035019999999989</v>
      </c>
      <c r="Q82" s="221">
        <f t="shared" si="34"/>
        <v>75.962789999999998</v>
      </c>
      <c r="R82" s="221">
        <f t="shared" si="35"/>
        <v>75.910759999999996</v>
      </c>
      <c r="S82" s="221">
        <f t="shared" si="36"/>
        <v>75.851619999999997</v>
      </c>
      <c r="T82" s="221">
        <f t="shared" si="37"/>
        <v>75.826589999999996</v>
      </c>
      <c r="U82" s="221">
        <f t="shared" si="38"/>
        <v>75.74633</v>
      </c>
      <c r="V82" s="221">
        <f t="shared" si="39"/>
        <v>75.702829999999992</v>
      </c>
      <c r="W82" s="221">
        <f t="shared" si="40"/>
        <v>75.680769999999995</v>
      </c>
      <c r="X82" s="221">
        <f t="shared" si="41"/>
        <v>75.666089999999997</v>
      </c>
      <c r="Y82" s="221">
        <f t="shared" si="42"/>
        <v>75.654330000000002</v>
      </c>
    </row>
    <row r="83" spans="1:25" x14ac:dyDescent="0.25">
      <c r="A83" s="221" t="s">
        <v>224</v>
      </c>
      <c r="B83" s="221"/>
    </row>
    <row r="84" spans="1:25" ht="15.75" thickBot="1" x14ac:dyDescent="0.3">
      <c r="A84" s="59" t="s">
        <v>40</v>
      </c>
      <c r="B84" s="221" t="s">
        <v>120</v>
      </c>
      <c r="D84" s="218">
        <f t="shared" ref="D84:M84" si="44">D71-D79</f>
        <v>3.566000000000713E-2</v>
      </c>
      <c r="E84" s="218">
        <f t="shared" si="44"/>
        <v>4.3539999999993029E-2</v>
      </c>
      <c r="F84" s="218">
        <f t="shared" si="44"/>
        <v>4.3610000000001037E-2</v>
      </c>
      <c r="G84" s="218">
        <f t="shared" si="44"/>
        <v>4.4950000000000045E-2</v>
      </c>
      <c r="H84" s="218">
        <f t="shared" si="44"/>
        <v>4.2710000000013792E-2</v>
      </c>
      <c r="I84" s="218">
        <f t="shared" si="44"/>
        <v>4.4139999999998736E-2</v>
      </c>
      <c r="J84" s="218">
        <f t="shared" si="44"/>
        <v>4.4899999999998386E-2</v>
      </c>
      <c r="K84" s="218">
        <f t="shared" si="44"/>
        <v>4.4339999999991164E-2</v>
      </c>
      <c r="L84" s="218">
        <f t="shared" si="44"/>
        <v>4.4470000000004006E-2</v>
      </c>
      <c r="M84" s="218">
        <f t="shared" si="44"/>
        <v>4.4660000000007471E-2</v>
      </c>
    </row>
    <row r="85" spans="1:25" x14ac:dyDescent="0.25">
      <c r="A85" s="56" t="s">
        <v>41</v>
      </c>
      <c r="B85" s="132" t="s">
        <v>119</v>
      </c>
      <c r="D85" s="218">
        <f t="shared" ref="D85:M85" si="45">D72-D78</f>
        <v>1.7369999999999663E-2</v>
      </c>
      <c r="E85" s="218">
        <f t="shared" si="45"/>
        <v>1.9739999999998759E-2</v>
      </c>
      <c r="F85" s="218">
        <f t="shared" si="45"/>
        <v>2.2120000000001028E-2</v>
      </c>
      <c r="G85" s="218">
        <f t="shared" si="45"/>
        <v>1.9320000000007553E-2</v>
      </c>
      <c r="H85" s="218">
        <f t="shared" si="45"/>
        <v>2.1659999999997126E-2</v>
      </c>
      <c r="I85" s="218">
        <f t="shared" si="45"/>
        <v>2.248000000000161E-2</v>
      </c>
      <c r="J85" s="218">
        <f t="shared" si="45"/>
        <v>2.2390000000001464E-2</v>
      </c>
      <c r="K85" s="218">
        <f t="shared" si="45"/>
        <v>2.2799999999989495E-2</v>
      </c>
      <c r="L85" s="218">
        <f t="shared" si="45"/>
        <v>2.3009999999999309E-2</v>
      </c>
      <c r="M85" s="218">
        <f t="shared" si="45"/>
        <v>2.352000000000487E-2</v>
      </c>
    </row>
    <row r="86" spans="1:25" x14ac:dyDescent="0.25">
      <c r="A86" s="223" t="s">
        <v>42</v>
      </c>
      <c r="B86" s="221" t="s">
        <v>117</v>
      </c>
      <c r="D86" s="218">
        <f t="shared" ref="D86:M86" si="46">D73-D77</f>
        <v>-3.1889999999989982E-2</v>
      </c>
      <c r="E86" s="218">
        <f t="shared" si="46"/>
        <v>-2.661000000000513E-2</v>
      </c>
      <c r="F86" s="218">
        <f t="shared" si="46"/>
        <v>-2.5049999999993133E-2</v>
      </c>
      <c r="G86" s="218">
        <f t="shared" si="46"/>
        <v>-2.716999999999814E-2</v>
      </c>
      <c r="H86" s="218">
        <f t="shared" si="46"/>
        <v>-2.4159999999994852E-2</v>
      </c>
      <c r="I86" s="218">
        <f t="shared" si="46"/>
        <v>-2.6750000000006935E-2</v>
      </c>
      <c r="J86" s="218">
        <f t="shared" si="46"/>
        <v>-2.613000000000909E-2</v>
      </c>
      <c r="K86" s="218">
        <f t="shared" si="46"/>
        <v>-2.6439999999993802E-2</v>
      </c>
      <c r="L86" s="218">
        <f t="shared" si="46"/>
        <v>-2.6179999999996539E-2</v>
      </c>
      <c r="M86" s="218">
        <f t="shared" si="46"/>
        <v>-2.6150000000001228E-2</v>
      </c>
    </row>
    <row r="87" spans="1:25" s="221" customFormat="1" x14ac:dyDescent="0.25">
      <c r="A87" s="223"/>
      <c r="B87" s="221" t="s">
        <v>267</v>
      </c>
      <c r="C87" s="221" t="s">
        <v>270</v>
      </c>
      <c r="D87" s="218">
        <f>D84-D84</f>
        <v>0</v>
      </c>
      <c r="E87" s="218">
        <f>E84-D84</f>
        <v>7.8799999999858983E-3</v>
      </c>
      <c r="F87" s="218">
        <f>F84-D84</f>
        <v>7.9499999999939064E-3</v>
      </c>
      <c r="G87" s="218">
        <f>G84-D84</f>
        <v>9.289999999992915E-3</v>
      </c>
      <c r="H87" s="218">
        <f>H84-D84</f>
        <v>7.050000000006662E-3</v>
      </c>
      <c r="I87" s="218">
        <f>I84-D84</f>
        <v>8.4799999999916054E-3</v>
      </c>
      <c r="J87" s="218">
        <f>J84-D84</f>
        <v>9.2399999999912552E-3</v>
      </c>
      <c r="K87" s="218">
        <f>K84-D84</f>
        <v>8.6799999999840338E-3</v>
      </c>
      <c r="L87" s="218">
        <f>L84-D84</f>
        <v>8.8099999999968759E-3</v>
      </c>
      <c r="M87" s="218">
        <f>M84-D84</f>
        <v>9.0000000000003411E-3</v>
      </c>
    </row>
    <row r="88" spans="1:25" s="221" customFormat="1" x14ac:dyDescent="0.25">
      <c r="A88" s="223"/>
      <c r="C88" s="221" t="s">
        <v>271</v>
      </c>
      <c r="D88" s="218">
        <f>D85-D85</f>
        <v>0</v>
      </c>
      <c r="E88" s="218">
        <f>E85-D85</f>
        <v>2.3699999999990951E-3</v>
      </c>
      <c r="F88" s="218">
        <f>F85-D85</f>
        <v>4.7500000000013642E-3</v>
      </c>
      <c r="G88" s="218">
        <f>G85-D85</f>
        <v>1.9500000000078899E-3</v>
      </c>
      <c r="H88" s="218">
        <f>H85-D85</f>
        <v>4.2899999999974625E-3</v>
      </c>
      <c r="I88" s="218">
        <f>I85-D85</f>
        <v>5.1100000000019463E-3</v>
      </c>
      <c r="J88" s="218">
        <f>J85-D85</f>
        <v>5.0200000000018008E-3</v>
      </c>
      <c r="K88" s="218">
        <f>K85-D85</f>
        <v>5.4299999999898318E-3</v>
      </c>
      <c r="L88" s="218">
        <f>L85-D85</f>
        <v>5.6399999999996453E-3</v>
      </c>
      <c r="M88" s="218">
        <f>M85-D85</f>
        <v>6.1500000000052069E-3</v>
      </c>
    </row>
    <row r="89" spans="1:25" s="221" customFormat="1" x14ac:dyDescent="0.25">
      <c r="A89" s="223"/>
      <c r="C89" s="221" t="s">
        <v>272</v>
      </c>
      <c r="D89" s="218">
        <f>D86-D86</f>
        <v>0</v>
      </c>
      <c r="E89" s="218">
        <f>E86-D86</f>
        <v>5.2799999999848524E-3</v>
      </c>
      <c r="F89" s="218">
        <f>F86-D86</f>
        <v>6.8399999999968486E-3</v>
      </c>
      <c r="G89" s="218">
        <f>G86-D86</f>
        <v>4.7199999999918418E-3</v>
      </c>
      <c r="H89" s="218">
        <f>H86-D86</f>
        <v>7.7299999999951297E-3</v>
      </c>
      <c r="I89" s="218">
        <f>I86-D86</f>
        <v>5.139999999983047E-3</v>
      </c>
      <c r="J89" s="218">
        <f>J86-D86</f>
        <v>5.7599999999808915E-3</v>
      </c>
      <c r="K89" s="218">
        <f>K86-D86</f>
        <v>5.4499999999961801E-3</v>
      </c>
      <c r="L89" s="218">
        <f>L86-D86</f>
        <v>5.7099999999934425E-3</v>
      </c>
      <c r="M89" s="218">
        <f>M86-D86</f>
        <v>5.7399999999887541E-3</v>
      </c>
    </row>
    <row r="90" spans="1:25" x14ac:dyDescent="0.25">
      <c r="A90" s="222" t="s">
        <v>231</v>
      </c>
    </row>
    <row r="91" spans="1:25" x14ac:dyDescent="0.25">
      <c r="A91" s="223" t="s">
        <v>47</v>
      </c>
      <c r="B91">
        <v>3.7323500000000069</v>
      </c>
      <c r="C91">
        <v>77.187309999999997</v>
      </c>
      <c r="D91">
        <v>77.130330000000001</v>
      </c>
      <c r="E91">
        <v>77.054760000000002</v>
      </c>
      <c r="F91">
        <v>76.997699999999995</v>
      </c>
      <c r="G91">
        <v>76.934030000000007</v>
      </c>
      <c r="H91">
        <v>76.913349999999994</v>
      </c>
      <c r="I91">
        <v>76.831479999999999</v>
      </c>
      <c r="J91">
        <v>76.789429999999996</v>
      </c>
      <c r="K91">
        <v>76.767759999999996</v>
      </c>
      <c r="L91">
        <v>76.752709999999993</v>
      </c>
      <c r="M91">
        <v>76.742890000000003</v>
      </c>
      <c r="P91" s="221">
        <f t="shared" ref="P91:P106" si="47">D91-B91</f>
        <v>73.39797999999999</v>
      </c>
      <c r="Q91" s="221">
        <f t="shared" ref="Q91:Q106" si="48">E91-B91</f>
        <v>73.322409999999991</v>
      </c>
      <c r="R91" s="221">
        <f>F91-B91</f>
        <v>73.265349999999984</v>
      </c>
      <c r="S91" s="221">
        <f>G91-B91</f>
        <v>73.201679999999996</v>
      </c>
      <c r="T91" s="221">
        <f>H91-B91</f>
        <v>73.180999999999983</v>
      </c>
      <c r="U91" s="221">
        <f>I91-B91</f>
        <v>73.099129999999988</v>
      </c>
      <c r="V91" s="221">
        <f>J91-B91</f>
        <v>73.057079999999985</v>
      </c>
      <c r="W91" s="221">
        <f>K91-B91</f>
        <v>73.035409999999985</v>
      </c>
      <c r="X91" s="221">
        <f>L91-B91</f>
        <v>73.020359999999982</v>
      </c>
      <c r="Y91" s="221">
        <f>M91-B91</f>
        <v>73.010539999999992</v>
      </c>
    </row>
    <row r="92" spans="1:25" x14ac:dyDescent="0.25">
      <c r="A92" s="223" t="s">
        <v>49</v>
      </c>
      <c r="B92">
        <v>3.89285999999999</v>
      </c>
      <c r="C92">
        <v>77.232140000000001</v>
      </c>
      <c r="D92">
        <v>77.147919999999999</v>
      </c>
      <c r="E92">
        <v>77.057110000000009</v>
      </c>
      <c r="F92">
        <v>76.99803</v>
      </c>
      <c r="G92">
        <v>76.935590000000005</v>
      </c>
      <c r="H92">
        <v>76.905320000000003</v>
      </c>
      <c r="I92">
        <v>76.815969999999993</v>
      </c>
      <c r="J92">
        <v>76.773949999999999</v>
      </c>
      <c r="K92">
        <v>76.752870000000001</v>
      </c>
      <c r="L92">
        <v>76.738550000000004</v>
      </c>
      <c r="M92">
        <v>76.72833</v>
      </c>
      <c r="P92" s="221">
        <f t="shared" si="47"/>
        <v>73.255060000000014</v>
      </c>
      <c r="Q92" s="221">
        <f t="shared" si="48"/>
        <v>73.164250000000024</v>
      </c>
      <c r="R92" s="221">
        <f t="shared" ref="R92:R106" si="49">F92-B92</f>
        <v>73.105170000000015</v>
      </c>
      <c r="S92" s="221">
        <f t="shared" ref="S92:S106" si="50">G92-B92</f>
        <v>73.04273000000002</v>
      </c>
      <c r="T92" s="221">
        <f t="shared" ref="T92:T106" si="51">H92-B92</f>
        <v>73.012460000000019</v>
      </c>
      <c r="U92" s="221">
        <f t="shared" ref="U92:U106" si="52">I92-B92</f>
        <v>72.923110000000008</v>
      </c>
      <c r="V92" s="221">
        <f t="shared" ref="V92:V106" si="53">J92-B92</f>
        <v>72.881090000000015</v>
      </c>
      <c r="W92" s="221">
        <f t="shared" ref="W92:W106" si="54">K92-B92</f>
        <v>72.860010000000017</v>
      </c>
      <c r="X92" s="221">
        <f t="shared" ref="X92:X106" si="55">L92-B92</f>
        <v>72.845690000000019</v>
      </c>
      <c r="Y92" s="221">
        <f t="shared" ref="Y92:Y106" si="56">M92-B92</f>
        <v>72.835470000000015</v>
      </c>
    </row>
    <row r="93" spans="1:25" x14ac:dyDescent="0.25">
      <c r="A93" s="223" t="s">
        <v>50</v>
      </c>
      <c r="B93">
        <v>4.0127600000000054</v>
      </c>
      <c r="C93">
        <v>77.273660000000007</v>
      </c>
      <c r="D93">
        <v>77.172409999999999</v>
      </c>
      <c r="E93">
        <v>77.09790000000001</v>
      </c>
      <c r="F93">
        <v>77.039680000000004</v>
      </c>
      <c r="G93">
        <v>76.973990000000001</v>
      </c>
      <c r="H93">
        <v>76.951210000000003</v>
      </c>
      <c r="I93">
        <v>76.870840000000001</v>
      </c>
      <c r="J93">
        <v>76.829989999999995</v>
      </c>
      <c r="K93">
        <v>76.81</v>
      </c>
      <c r="L93">
        <v>76.798630000000003</v>
      </c>
      <c r="M93">
        <v>76.789619999999999</v>
      </c>
      <c r="P93" s="221">
        <f t="shared" si="47"/>
        <v>73.159649999999999</v>
      </c>
      <c r="Q93" s="221">
        <f t="shared" si="48"/>
        <v>73.08514000000001</v>
      </c>
      <c r="R93" s="221">
        <f t="shared" si="49"/>
        <v>73.026920000000004</v>
      </c>
      <c r="S93" s="221">
        <f t="shared" si="50"/>
        <v>72.96123</v>
      </c>
      <c r="T93" s="221">
        <f t="shared" si="51"/>
        <v>72.938450000000003</v>
      </c>
      <c r="U93" s="221">
        <f t="shared" si="52"/>
        <v>72.858080000000001</v>
      </c>
      <c r="V93" s="221">
        <f t="shared" si="53"/>
        <v>72.817229999999995</v>
      </c>
      <c r="W93" s="221">
        <f t="shared" si="54"/>
        <v>72.797240000000002</v>
      </c>
      <c r="X93" s="221">
        <f t="shared" si="55"/>
        <v>72.785870000000003</v>
      </c>
      <c r="Y93" s="221">
        <f t="shared" si="56"/>
        <v>72.776859999999999</v>
      </c>
    </row>
    <row r="94" spans="1:25" x14ac:dyDescent="0.25">
      <c r="A94" s="223" t="s">
        <v>52</v>
      </c>
      <c r="B94">
        <v>3.6325500000000099</v>
      </c>
      <c r="C94">
        <v>77.171170000000004</v>
      </c>
      <c r="D94">
        <v>77.08596</v>
      </c>
      <c r="E94">
        <v>77.013860000000008</v>
      </c>
      <c r="F94">
        <v>76.951409999999996</v>
      </c>
      <c r="G94">
        <v>76.882109999999997</v>
      </c>
      <c r="H94">
        <v>76.855850000000004</v>
      </c>
      <c r="I94">
        <v>76.766530000000003</v>
      </c>
      <c r="J94">
        <v>76.722470000000001</v>
      </c>
      <c r="K94">
        <v>76.700630000000004</v>
      </c>
      <c r="L94">
        <v>76.685749999999999</v>
      </c>
      <c r="M94">
        <v>76.675619999999995</v>
      </c>
      <c r="P94" s="221">
        <f t="shared" si="47"/>
        <v>73.453409999999991</v>
      </c>
      <c r="Q94" s="221">
        <f t="shared" si="48"/>
        <v>73.381309999999999</v>
      </c>
      <c r="R94" s="221">
        <f t="shared" si="49"/>
        <v>73.318859999999987</v>
      </c>
      <c r="S94" s="221">
        <f t="shared" si="50"/>
        <v>73.249559999999988</v>
      </c>
      <c r="T94" s="221">
        <f t="shared" si="51"/>
        <v>73.223299999999995</v>
      </c>
      <c r="U94" s="221">
        <f t="shared" si="52"/>
        <v>73.133979999999994</v>
      </c>
      <c r="V94" s="221">
        <f t="shared" si="53"/>
        <v>73.089919999999992</v>
      </c>
      <c r="W94" s="221">
        <f t="shared" si="54"/>
        <v>73.068079999999995</v>
      </c>
      <c r="X94" s="221">
        <f t="shared" si="55"/>
        <v>73.05319999999999</v>
      </c>
      <c r="Y94" s="221">
        <f t="shared" si="56"/>
        <v>73.043069999999986</v>
      </c>
    </row>
    <row r="95" spans="1:25" x14ac:dyDescent="0.25">
      <c r="A95" s="223" t="s">
        <v>53</v>
      </c>
      <c r="B95">
        <v>3.6398699999999997</v>
      </c>
      <c r="C95">
        <v>77.112189999999998</v>
      </c>
      <c r="D95">
        <v>77.052419999999998</v>
      </c>
      <c r="E95">
        <v>76.992609999999999</v>
      </c>
      <c r="F95">
        <v>76.934330000000003</v>
      </c>
      <c r="G95">
        <v>76.864289999999997</v>
      </c>
      <c r="H95">
        <v>76.836280000000002</v>
      </c>
      <c r="I95">
        <v>76.741690000000006</v>
      </c>
      <c r="J95">
        <v>76.694249999999997</v>
      </c>
      <c r="K95">
        <v>76.67071</v>
      </c>
      <c r="L95">
        <v>76.654290000000003</v>
      </c>
      <c r="M95">
        <v>76.642880000000005</v>
      </c>
      <c r="P95" s="221">
        <f>D95-B95</f>
        <v>73.412549999999996</v>
      </c>
      <c r="Q95" s="221">
        <f t="shared" si="48"/>
        <v>73.352739999999997</v>
      </c>
      <c r="R95" s="221">
        <f t="shared" si="49"/>
        <v>73.294460000000001</v>
      </c>
      <c r="S95" s="221">
        <f t="shared" si="50"/>
        <v>73.224419999999995</v>
      </c>
      <c r="T95" s="221">
        <f t="shared" si="51"/>
        <v>73.19641</v>
      </c>
      <c r="U95" s="221">
        <f t="shared" si="52"/>
        <v>73.101820000000004</v>
      </c>
      <c r="V95" s="221">
        <f t="shared" si="53"/>
        <v>73.054379999999995</v>
      </c>
      <c r="W95" s="221">
        <f t="shared" si="54"/>
        <v>73.030839999999998</v>
      </c>
      <c r="X95" s="221">
        <f t="shared" si="55"/>
        <v>73.014420000000001</v>
      </c>
      <c r="Y95" s="221">
        <f t="shared" si="56"/>
        <v>73.003010000000003</v>
      </c>
    </row>
    <row r="96" spans="1:25" x14ac:dyDescent="0.25">
      <c r="A96" s="223" t="s">
        <v>232</v>
      </c>
      <c r="B96">
        <v>1.25</v>
      </c>
      <c r="C96">
        <v>76.985429999999994</v>
      </c>
      <c r="D96">
        <v>76.923249999999996</v>
      </c>
      <c r="E96">
        <v>76.862980000000007</v>
      </c>
      <c r="F96">
        <v>76.803370000000001</v>
      </c>
      <c r="G96">
        <v>76.73451</v>
      </c>
      <c r="H96">
        <v>76.708209999999994</v>
      </c>
      <c r="I96">
        <v>76.612539999999996</v>
      </c>
      <c r="J96">
        <v>76.564909999999998</v>
      </c>
      <c r="K96">
        <v>76.54083</v>
      </c>
      <c r="L96">
        <v>76.524540000000002</v>
      </c>
      <c r="M96">
        <v>76.513360000000006</v>
      </c>
      <c r="P96" s="221">
        <f t="shared" si="47"/>
        <v>75.673249999999996</v>
      </c>
      <c r="Q96" s="221">
        <f t="shared" si="48"/>
        <v>75.612980000000007</v>
      </c>
      <c r="R96" s="221">
        <f t="shared" si="49"/>
        <v>75.553370000000001</v>
      </c>
      <c r="S96" s="221">
        <f t="shared" si="50"/>
        <v>75.48451</v>
      </c>
      <c r="T96" s="221">
        <f t="shared" si="51"/>
        <v>75.458209999999994</v>
      </c>
      <c r="U96" s="221">
        <f t="shared" si="52"/>
        <v>75.362539999999996</v>
      </c>
      <c r="V96" s="221">
        <f t="shared" si="53"/>
        <v>75.314909999999998</v>
      </c>
      <c r="W96" s="221">
        <f t="shared" si="54"/>
        <v>75.29083</v>
      </c>
      <c r="X96" s="221">
        <f t="shared" si="55"/>
        <v>75.274540000000002</v>
      </c>
      <c r="Y96" s="221">
        <f t="shared" si="56"/>
        <v>75.263360000000006</v>
      </c>
    </row>
    <row r="97" spans="1:25" x14ac:dyDescent="0.25">
      <c r="A97" s="223" t="s">
        <v>54</v>
      </c>
      <c r="B97">
        <v>3.8409599999999915</v>
      </c>
      <c r="C97">
        <v>77.205089999999998</v>
      </c>
      <c r="D97">
        <v>77.140940000000001</v>
      </c>
      <c r="E97">
        <v>77.081249999999997</v>
      </c>
      <c r="F97">
        <v>77.023880000000005</v>
      </c>
      <c r="G97">
        <v>76.959429999999998</v>
      </c>
      <c r="H97">
        <v>76.932090000000002</v>
      </c>
      <c r="I97">
        <v>76.83887</v>
      </c>
      <c r="J97">
        <v>76.791370000000001</v>
      </c>
      <c r="K97">
        <v>76.767070000000004</v>
      </c>
      <c r="L97">
        <v>76.750050000000002</v>
      </c>
      <c r="M97">
        <v>76.738740000000007</v>
      </c>
      <c r="P97" s="221">
        <f t="shared" si="47"/>
        <v>73.299980000000005</v>
      </c>
      <c r="Q97" s="221">
        <f t="shared" si="48"/>
        <v>73.240290000000002</v>
      </c>
      <c r="R97" s="221">
        <f t="shared" si="49"/>
        <v>73.18292000000001</v>
      </c>
      <c r="S97" s="221">
        <f t="shared" si="50"/>
        <v>73.118470000000002</v>
      </c>
      <c r="T97" s="221">
        <f t="shared" si="51"/>
        <v>73.091130000000007</v>
      </c>
      <c r="U97" s="221">
        <f t="shared" si="52"/>
        <v>72.997910000000005</v>
      </c>
      <c r="V97" s="221">
        <f t="shared" si="53"/>
        <v>72.950410000000005</v>
      </c>
      <c r="W97" s="221">
        <f t="shared" si="54"/>
        <v>72.926110000000008</v>
      </c>
      <c r="X97" s="221">
        <f t="shared" si="55"/>
        <v>72.909090000000006</v>
      </c>
      <c r="Y97" s="221">
        <f t="shared" si="56"/>
        <v>72.897780000000012</v>
      </c>
    </row>
    <row r="98" spans="1:25" x14ac:dyDescent="0.25">
      <c r="A98" s="223" t="s">
        <v>55</v>
      </c>
      <c r="B98">
        <v>3.8849899999999886</v>
      </c>
      <c r="C98">
        <v>77.250429999999994</v>
      </c>
      <c r="D98">
        <v>77.185860000000005</v>
      </c>
      <c r="E98">
        <v>77.12136000000001</v>
      </c>
      <c r="F98">
        <v>77.064930000000004</v>
      </c>
      <c r="G98">
        <v>77.004469999999998</v>
      </c>
      <c r="H98">
        <v>76.980069999999998</v>
      </c>
      <c r="I98">
        <v>76.893640000000005</v>
      </c>
      <c r="J98">
        <v>76.847890000000007</v>
      </c>
      <c r="K98">
        <v>76.825360000000003</v>
      </c>
      <c r="L98">
        <v>76.809359999999998</v>
      </c>
      <c r="M98">
        <v>76.798079999999999</v>
      </c>
      <c r="P98" s="221">
        <f t="shared" si="47"/>
        <v>73.300870000000018</v>
      </c>
      <c r="Q98" s="221">
        <f t="shared" si="48"/>
        <v>73.236370000000022</v>
      </c>
      <c r="R98" s="221">
        <f t="shared" si="49"/>
        <v>73.179940000000016</v>
      </c>
      <c r="S98" s="221">
        <f t="shared" si="50"/>
        <v>73.11948000000001</v>
      </c>
      <c r="T98" s="221">
        <f t="shared" si="51"/>
        <v>73.09508000000001</v>
      </c>
      <c r="U98" s="221">
        <f t="shared" si="52"/>
        <v>73.008650000000017</v>
      </c>
      <c r="V98" s="221">
        <f t="shared" si="53"/>
        <v>72.962900000000019</v>
      </c>
      <c r="W98" s="221">
        <f t="shared" si="54"/>
        <v>72.940370000000016</v>
      </c>
      <c r="X98" s="221">
        <f t="shared" si="55"/>
        <v>72.92437000000001</v>
      </c>
      <c r="Y98" s="221">
        <f t="shared" si="56"/>
        <v>72.913090000000011</v>
      </c>
    </row>
    <row r="99" spans="1:25" x14ac:dyDescent="0.25">
      <c r="A99" s="223" t="s">
        <v>56</v>
      </c>
      <c r="B99">
        <v>3.9829399999999953</v>
      </c>
      <c r="C99">
        <v>77.163719999999998</v>
      </c>
      <c r="D99">
        <v>77.085599999999999</v>
      </c>
      <c r="E99">
        <v>77.039150000000006</v>
      </c>
      <c r="F99">
        <v>76.986469999999997</v>
      </c>
      <c r="G99">
        <v>76.942719999999994</v>
      </c>
      <c r="H99">
        <v>76.918279999999996</v>
      </c>
      <c r="I99">
        <v>76.85033</v>
      </c>
      <c r="J99">
        <v>76.815020000000004</v>
      </c>
      <c r="K99">
        <v>76.796000000000006</v>
      </c>
      <c r="L99">
        <v>76.782160000000005</v>
      </c>
      <c r="M99">
        <v>76.773939999999996</v>
      </c>
      <c r="P99" s="221">
        <f t="shared" si="47"/>
        <v>73.10266</v>
      </c>
      <c r="Q99" s="221">
        <f t="shared" si="48"/>
        <v>73.056210000000007</v>
      </c>
      <c r="R99" s="221">
        <f t="shared" si="49"/>
        <v>73.003529999999998</v>
      </c>
      <c r="S99" s="221">
        <f t="shared" si="50"/>
        <v>72.959779999999995</v>
      </c>
      <c r="T99" s="221">
        <f t="shared" si="51"/>
        <v>72.935339999999997</v>
      </c>
      <c r="U99" s="221">
        <f t="shared" si="52"/>
        <v>72.86739</v>
      </c>
      <c r="V99" s="221">
        <f t="shared" si="53"/>
        <v>72.832080000000005</v>
      </c>
      <c r="W99" s="221">
        <f t="shared" si="54"/>
        <v>72.813060000000007</v>
      </c>
      <c r="X99" s="221">
        <f t="shared" si="55"/>
        <v>72.799220000000005</v>
      </c>
      <c r="Y99" s="221">
        <f t="shared" si="56"/>
        <v>72.790999999999997</v>
      </c>
    </row>
    <row r="100" spans="1:25" x14ac:dyDescent="0.25">
      <c r="A100" s="223" t="s">
        <v>58</v>
      </c>
      <c r="B100">
        <v>3.7425700000000015</v>
      </c>
      <c r="C100">
        <v>77.195329999999998</v>
      </c>
      <c r="D100">
        <v>77.097380000000001</v>
      </c>
      <c r="E100">
        <v>77.031829999999999</v>
      </c>
      <c r="F100">
        <v>76.98612</v>
      </c>
      <c r="G100">
        <v>76.921819999999997</v>
      </c>
      <c r="H100">
        <v>76.898579999999995</v>
      </c>
      <c r="I100">
        <v>76.831729999999993</v>
      </c>
      <c r="J100">
        <v>76.799750000000003</v>
      </c>
      <c r="K100">
        <v>76.783209999999997</v>
      </c>
      <c r="L100">
        <v>76.771540000000002</v>
      </c>
      <c r="M100">
        <v>76.764899999999997</v>
      </c>
      <c r="P100" s="221">
        <f t="shared" si="47"/>
        <v>73.354810000000001</v>
      </c>
      <c r="Q100" s="221">
        <f t="shared" si="48"/>
        <v>73.289259999999999</v>
      </c>
      <c r="R100" s="221">
        <f t="shared" si="49"/>
        <v>73.243549999999999</v>
      </c>
      <c r="S100" s="221">
        <f t="shared" si="50"/>
        <v>73.179249999999996</v>
      </c>
      <c r="T100" s="221">
        <f t="shared" si="51"/>
        <v>73.156009999999995</v>
      </c>
      <c r="U100" s="221">
        <f t="shared" si="52"/>
        <v>73.089159999999993</v>
      </c>
      <c r="V100" s="221">
        <f t="shared" si="53"/>
        <v>73.057180000000002</v>
      </c>
      <c r="W100" s="221">
        <f t="shared" si="54"/>
        <v>73.040639999999996</v>
      </c>
      <c r="X100" s="221">
        <f t="shared" si="55"/>
        <v>73.028970000000001</v>
      </c>
      <c r="Y100" s="221">
        <f t="shared" si="56"/>
        <v>73.022329999999997</v>
      </c>
    </row>
    <row r="101" spans="1:25" x14ac:dyDescent="0.25">
      <c r="A101" s="223" t="s">
        <v>125</v>
      </c>
      <c r="B101">
        <v>0.98499999999999999</v>
      </c>
      <c r="C101">
        <v>77.060839999999999</v>
      </c>
      <c r="D101">
        <v>76.964489999999998</v>
      </c>
      <c r="E101">
        <v>76.879869999999997</v>
      </c>
      <c r="F101">
        <v>76.817729999999997</v>
      </c>
      <c r="G101">
        <v>76.756990000000002</v>
      </c>
      <c r="H101">
        <v>76.729680000000002</v>
      </c>
      <c r="I101">
        <v>76.64134</v>
      </c>
      <c r="J101">
        <v>76.598659999999995</v>
      </c>
      <c r="K101">
        <v>76.578419999999994</v>
      </c>
      <c r="L101">
        <v>76.564530000000005</v>
      </c>
      <c r="M101">
        <v>76.554640000000006</v>
      </c>
      <c r="P101" s="221">
        <f t="shared" si="47"/>
        <v>75.979489999999998</v>
      </c>
      <c r="Q101" s="221">
        <f t="shared" si="48"/>
        <v>75.894869999999997</v>
      </c>
      <c r="R101" s="221">
        <f t="shared" si="49"/>
        <v>75.832729999999998</v>
      </c>
      <c r="S101" s="221">
        <f t="shared" si="50"/>
        <v>75.771990000000002</v>
      </c>
      <c r="T101" s="221">
        <f t="shared" si="51"/>
        <v>75.744680000000002</v>
      </c>
      <c r="U101" s="221">
        <f t="shared" si="52"/>
        <v>75.65634</v>
      </c>
      <c r="V101" s="221">
        <f t="shared" si="53"/>
        <v>75.613659999999996</v>
      </c>
      <c r="W101" s="221">
        <f t="shared" si="54"/>
        <v>75.593419999999995</v>
      </c>
      <c r="X101" s="221">
        <f t="shared" si="55"/>
        <v>75.579530000000005</v>
      </c>
      <c r="Y101" s="221">
        <f t="shared" si="56"/>
        <v>75.569640000000007</v>
      </c>
    </row>
    <row r="102" spans="1:25" x14ac:dyDescent="0.25">
      <c r="A102" s="223" t="s">
        <v>127</v>
      </c>
      <c r="B102">
        <v>0.58499999999999996</v>
      </c>
      <c r="C102">
        <v>77.086939999999998</v>
      </c>
      <c r="D102">
        <v>77.036029999999997</v>
      </c>
      <c r="E102">
        <v>76.974350000000001</v>
      </c>
      <c r="F102">
        <v>76.918999999999997</v>
      </c>
      <c r="G102">
        <v>76.853530000000006</v>
      </c>
      <c r="H102">
        <v>76.825090000000003</v>
      </c>
      <c r="I102">
        <v>76.731930000000006</v>
      </c>
      <c r="J102">
        <v>76.685969999999998</v>
      </c>
      <c r="K102">
        <v>76.662649999999999</v>
      </c>
      <c r="L102">
        <v>76.646299999999997</v>
      </c>
      <c r="M102">
        <v>76.63449</v>
      </c>
      <c r="P102" s="221">
        <f t="shared" si="47"/>
        <v>76.451030000000003</v>
      </c>
      <c r="Q102" s="221">
        <f t="shared" si="48"/>
        <v>76.389350000000007</v>
      </c>
      <c r="R102" s="221">
        <f t="shared" si="49"/>
        <v>76.334000000000003</v>
      </c>
      <c r="S102" s="221">
        <f t="shared" si="50"/>
        <v>76.268530000000013</v>
      </c>
      <c r="T102" s="221">
        <f t="shared" si="51"/>
        <v>76.240090000000009</v>
      </c>
      <c r="U102" s="221">
        <f t="shared" si="52"/>
        <v>76.146930000000012</v>
      </c>
      <c r="V102" s="221">
        <f t="shared" si="53"/>
        <v>76.100970000000004</v>
      </c>
      <c r="W102" s="221">
        <f t="shared" si="54"/>
        <v>76.077650000000006</v>
      </c>
      <c r="X102" s="221">
        <f t="shared" si="55"/>
        <v>76.061300000000003</v>
      </c>
      <c r="Y102" s="221">
        <f t="shared" si="56"/>
        <v>76.049490000000006</v>
      </c>
    </row>
    <row r="103" spans="1:25" x14ac:dyDescent="0.25">
      <c r="A103" s="223" t="s">
        <v>128</v>
      </c>
      <c r="B103">
        <v>0.98499999999999999</v>
      </c>
      <c r="C103">
        <v>77.02807</v>
      </c>
      <c r="D103">
        <v>76.943659999999994</v>
      </c>
      <c r="E103">
        <v>76.87706</v>
      </c>
      <c r="F103">
        <v>76.819649999999996</v>
      </c>
      <c r="G103">
        <v>76.758380000000002</v>
      </c>
      <c r="H103">
        <v>76.734020000000001</v>
      </c>
      <c r="I103">
        <v>76.648679999999999</v>
      </c>
      <c r="J103">
        <v>76.605109999999996</v>
      </c>
      <c r="K103">
        <v>76.582430000000002</v>
      </c>
      <c r="L103">
        <v>76.566360000000003</v>
      </c>
      <c r="M103">
        <v>76.555499999999995</v>
      </c>
      <c r="P103" s="221">
        <f t="shared" si="47"/>
        <v>75.958659999999995</v>
      </c>
      <c r="Q103" s="221">
        <f t="shared" si="48"/>
        <v>75.892060000000001</v>
      </c>
      <c r="R103" s="221">
        <f t="shared" si="49"/>
        <v>75.834649999999996</v>
      </c>
      <c r="S103" s="221">
        <f t="shared" si="50"/>
        <v>75.773380000000003</v>
      </c>
      <c r="T103" s="221">
        <f t="shared" si="51"/>
        <v>75.749020000000002</v>
      </c>
      <c r="U103" s="221">
        <f t="shared" si="52"/>
        <v>75.663679999999999</v>
      </c>
      <c r="V103" s="221">
        <f t="shared" si="53"/>
        <v>75.620109999999997</v>
      </c>
      <c r="W103" s="221">
        <f t="shared" si="54"/>
        <v>75.597430000000003</v>
      </c>
      <c r="X103" s="221">
        <f t="shared" si="55"/>
        <v>75.581360000000004</v>
      </c>
      <c r="Y103" s="221">
        <f t="shared" si="56"/>
        <v>75.570499999999996</v>
      </c>
    </row>
    <row r="104" spans="1:25" x14ac:dyDescent="0.25">
      <c r="A104" s="223" t="s">
        <v>129</v>
      </c>
      <c r="B104">
        <v>0.83499999999999996</v>
      </c>
      <c r="C104">
        <v>77.034310000000005</v>
      </c>
      <c r="D104">
        <v>76.964439999999996</v>
      </c>
      <c r="E104">
        <v>76.905380000000008</v>
      </c>
      <c r="F104">
        <v>76.849199999999996</v>
      </c>
      <c r="G104">
        <v>76.786559999999994</v>
      </c>
      <c r="H104">
        <v>76.758960000000002</v>
      </c>
      <c r="I104">
        <v>76.663030000000006</v>
      </c>
      <c r="J104">
        <v>76.615549999999999</v>
      </c>
      <c r="K104">
        <v>76.590990000000005</v>
      </c>
      <c r="L104">
        <v>76.574349999999995</v>
      </c>
      <c r="M104">
        <v>76.5625</v>
      </c>
      <c r="P104" s="221">
        <f t="shared" si="47"/>
        <v>76.129440000000002</v>
      </c>
      <c r="Q104" s="221">
        <f t="shared" si="48"/>
        <v>76.070380000000014</v>
      </c>
      <c r="R104" s="221">
        <f t="shared" si="49"/>
        <v>76.014200000000002</v>
      </c>
      <c r="S104" s="221">
        <f t="shared" si="50"/>
        <v>75.951560000000001</v>
      </c>
      <c r="T104" s="221">
        <f t="shared" si="51"/>
        <v>75.923960000000008</v>
      </c>
      <c r="U104" s="221">
        <f t="shared" si="52"/>
        <v>75.828030000000012</v>
      </c>
      <c r="V104" s="221">
        <f t="shared" si="53"/>
        <v>75.780550000000005</v>
      </c>
      <c r="W104" s="221">
        <f t="shared" si="54"/>
        <v>75.755990000000011</v>
      </c>
      <c r="X104" s="221">
        <f t="shared" si="55"/>
        <v>75.739350000000002</v>
      </c>
      <c r="Y104" s="221">
        <f t="shared" si="56"/>
        <v>75.727500000000006</v>
      </c>
    </row>
    <row r="105" spans="1:25" x14ac:dyDescent="0.25">
      <c r="A105" s="223" t="s">
        <v>131</v>
      </c>
      <c r="B105">
        <v>0.58499999999999996</v>
      </c>
      <c r="C105">
        <v>77.085700000000003</v>
      </c>
      <c r="D105">
        <v>77.019159999999999</v>
      </c>
      <c r="E105">
        <v>76.95899</v>
      </c>
      <c r="F105">
        <v>76.900649999999999</v>
      </c>
      <c r="G105">
        <v>76.830629999999999</v>
      </c>
      <c r="H105">
        <v>76.803920000000005</v>
      </c>
      <c r="I105">
        <v>76.70917</v>
      </c>
      <c r="J105">
        <v>76.662019999999998</v>
      </c>
      <c r="K105">
        <v>76.638459999999995</v>
      </c>
      <c r="L105">
        <v>76.621859999999998</v>
      </c>
      <c r="M105">
        <v>76.610669999999999</v>
      </c>
      <c r="P105" s="221">
        <f t="shared" si="47"/>
        <v>76.434160000000006</v>
      </c>
      <c r="Q105" s="221">
        <f t="shared" si="48"/>
        <v>76.373990000000006</v>
      </c>
      <c r="R105" s="221">
        <f t="shared" si="49"/>
        <v>76.315650000000005</v>
      </c>
      <c r="S105" s="221">
        <f t="shared" si="50"/>
        <v>76.245630000000006</v>
      </c>
      <c r="T105" s="221">
        <f t="shared" si="51"/>
        <v>76.218920000000011</v>
      </c>
      <c r="U105" s="221">
        <f t="shared" si="52"/>
        <v>76.124170000000007</v>
      </c>
      <c r="V105" s="221">
        <f t="shared" si="53"/>
        <v>76.077020000000005</v>
      </c>
      <c r="W105" s="221">
        <f t="shared" si="54"/>
        <v>76.053460000000001</v>
      </c>
      <c r="X105" s="221">
        <f t="shared" si="55"/>
        <v>76.036860000000004</v>
      </c>
      <c r="Y105" s="221">
        <f t="shared" si="56"/>
        <v>76.025670000000005</v>
      </c>
    </row>
    <row r="106" spans="1:25" x14ac:dyDescent="0.25">
      <c r="A106" s="223" t="s">
        <v>132</v>
      </c>
      <c r="B106">
        <v>0.83499999999999996</v>
      </c>
      <c r="C106">
        <v>77.074550000000002</v>
      </c>
      <c r="D106">
        <v>76.986459999999994</v>
      </c>
      <c r="E106">
        <v>76.915000000000006</v>
      </c>
      <c r="F106">
        <v>76.853890000000007</v>
      </c>
      <c r="G106">
        <v>76.782899999999998</v>
      </c>
      <c r="H106">
        <v>76.754819999999995</v>
      </c>
      <c r="I106">
        <v>76.667000000000002</v>
      </c>
      <c r="J106">
        <v>76.622399999999999</v>
      </c>
      <c r="K106">
        <v>76.600669999999994</v>
      </c>
      <c r="L106">
        <v>76.585880000000003</v>
      </c>
      <c r="M106">
        <v>76.57526</v>
      </c>
      <c r="P106" s="221">
        <f t="shared" si="47"/>
        <v>76.15146</v>
      </c>
      <c r="Q106" s="221">
        <f t="shared" si="48"/>
        <v>76.080000000000013</v>
      </c>
      <c r="R106" s="221">
        <f t="shared" si="49"/>
        <v>76.018890000000013</v>
      </c>
      <c r="S106" s="221">
        <f t="shared" si="50"/>
        <v>75.947900000000004</v>
      </c>
      <c r="T106" s="221">
        <f t="shared" si="51"/>
        <v>75.919820000000001</v>
      </c>
      <c r="U106" s="221">
        <f t="shared" si="52"/>
        <v>75.832000000000008</v>
      </c>
      <c r="V106" s="221">
        <f t="shared" si="53"/>
        <v>75.787400000000005</v>
      </c>
      <c r="W106" s="221">
        <f t="shared" si="54"/>
        <v>75.76567</v>
      </c>
      <c r="X106" s="221">
        <f t="shared" si="55"/>
        <v>75.750880000000009</v>
      </c>
      <c r="Y106" s="221">
        <f t="shared" si="56"/>
        <v>75.740260000000006</v>
      </c>
    </row>
    <row r="107" spans="1:25" x14ac:dyDescent="0.25">
      <c r="K107" s="231" t="s">
        <v>257</v>
      </c>
      <c r="L107">
        <v>76.509280000000004</v>
      </c>
      <c r="M107">
        <v>76.509100000000004</v>
      </c>
      <c r="N107" s="221" t="s">
        <v>259</v>
      </c>
    </row>
    <row r="108" spans="1:25" x14ac:dyDescent="0.25">
      <c r="A108" s="223" t="s">
        <v>133</v>
      </c>
      <c r="B108">
        <v>0</v>
      </c>
      <c r="C108">
        <v>76.521180000000001</v>
      </c>
      <c r="E108">
        <v>76.517830000000004</v>
      </c>
      <c r="F108">
        <v>76.515060000000005</v>
      </c>
      <c r="G108">
        <v>76.51755</v>
      </c>
      <c r="H108">
        <v>76.516220000000004</v>
      </c>
      <c r="I108">
        <v>76.515699999999995</v>
      </c>
      <c r="J108">
        <v>76.515259999999998</v>
      </c>
      <c r="K108">
        <v>76.512100000000004</v>
      </c>
      <c r="L108">
        <v>76.511899999999997</v>
      </c>
      <c r="M108">
        <v>76.512569999999997</v>
      </c>
    </row>
    <row r="109" spans="1:25" x14ac:dyDescent="0.25">
      <c r="C109" s="218">
        <f>C108-C108</f>
        <v>0</v>
      </c>
      <c r="D109" s="218"/>
      <c r="E109" s="218">
        <f>E108-C108</f>
        <v>-3.3499999999975216E-3</v>
      </c>
      <c r="F109" s="218">
        <f>F108-C108</f>
        <v>-6.1199999999956844E-3</v>
      </c>
      <c r="G109" s="218">
        <f>G108-C108</f>
        <v>-3.6300000000011323E-3</v>
      </c>
      <c r="H109" s="218">
        <f>H108-C108</f>
        <v>-4.9599999999969668E-3</v>
      </c>
      <c r="I109" s="218">
        <f>I108-C108</f>
        <v>-5.4800000000057025E-3</v>
      </c>
      <c r="J109" s="218">
        <f>J108-C108</f>
        <v>-5.920000000003256E-3</v>
      </c>
      <c r="K109" s="218">
        <f>K108-C108</f>
        <v>-9.0799999999973124E-3</v>
      </c>
      <c r="L109" s="218">
        <f>L108-C108</f>
        <v>-9.2800000000039518E-3</v>
      </c>
      <c r="M109" s="218">
        <f>M108-C108</f>
        <v>-8.6100000000044474E-3</v>
      </c>
    </row>
    <row r="110" spans="1:25" s="221" customFormat="1" x14ac:dyDescent="0.25">
      <c r="K110" s="231"/>
    </row>
    <row r="111" spans="1:25" s="221" customFormat="1" x14ac:dyDescent="0.25">
      <c r="A111" s="223" t="s">
        <v>224</v>
      </c>
      <c r="C111" s="220">
        <v>42275</v>
      </c>
      <c r="D111" s="220">
        <v>42277</v>
      </c>
      <c r="E111" s="220">
        <v>42278</v>
      </c>
      <c r="F111" s="220">
        <v>42279</v>
      </c>
      <c r="G111" s="220">
        <v>42282</v>
      </c>
      <c r="H111" s="220">
        <v>42284</v>
      </c>
      <c r="I111" s="220">
        <v>42286</v>
      </c>
      <c r="J111" s="220">
        <v>42290</v>
      </c>
      <c r="K111" s="220">
        <v>42292</v>
      </c>
      <c r="L111" s="220">
        <v>42307</v>
      </c>
      <c r="M111" s="220">
        <v>42324</v>
      </c>
      <c r="N111" s="220">
        <v>42338</v>
      </c>
      <c r="O111" s="220">
        <v>42353</v>
      </c>
      <c r="P111" s="220">
        <v>42367</v>
      </c>
    </row>
    <row r="112" spans="1:25" x14ac:dyDescent="0.25">
      <c r="A112" s="223" t="s">
        <v>53</v>
      </c>
      <c r="B112" s="221" t="s">
        <v>232</v>
      </c>
      <c r="C112" s="221">
        <v>0.12267999999998835</v>
      </c>
      <c r="D112" s="221">
        <v>0.11733999999999867</v>
      </c>
      <c r="E112" s="221">
        <v>0.12510000000000332</v>
      </c>
      <c r="F112">
        <f t="shared" ref="F112:P112" si="57">C95-C96</f>
        <v>0.12676000000000442</v>
      </c>
      <c r="G112" s="221">
        <f t="shared" si="57"/>
        <v>0.12917000000000201</v>
      </c>
      <c r="H112" s="221">
        <f t="shared" si="57"/>
        <v>0.1296299999999917</v>
      </c>
      <c r="I112" s="221">
        <f t="shared" si="57"/>
        <v>0.13096000000000174</v>
      </c>
      <c r="J112" s="221">
        <f t="shared" si="57"/>
        <v>0.12977999999999668</v>
      </c>
      <c r="K112" s="221">
        <f t="shared" si="57"/>
        <v>0.12807000000000812</v>
      </c>
      <c r="L112" s="221">
        <f t="shared" si="57"/>
        <v>0.12915000000000987</v>
      </c>
      <c r="M112" s="221">
        <f t="shared" si="57"/>
        <v>0.12933999999999912</v>
      </c>
      <c r="N112" s="221">
        <f t="shared" si="57"/>
        <v>0.12988</v>
      </c>
      <c r="O112" s="221">
        <f t="shared" si="57"/>
        <v>0.12975000000000136</v>
      </c>
      <c r="P112" s="221">
        <f t="shared" si="57"/>
        <v>0.12951999999999941</v>
      </c>
    </row>
    <row r="113" spans="1:16" s="221" customFormat="1" x14ac:dyDescent="0.25">
      <c r="A113" s="223" t="s">
        <v>273</v>
      </c>
      <c r="C113" s="218">
        <f>C112-C112</f>
        <v>0</v>
      </c>
      <c r="D113" s="218">
        <f>D112-C112</f>
        <v>-5.3399999999896863E-3</v>
      </c>
      <c r="E113" s="218">
        <f>E112-C112</f>
        <v>2.4200000000149657E-3</v>
      </c>
      <c r="F113" s="218">
        <f>F112-C112</f>
        <v>4.0800000000160708E-3</v>
      </c>
      <c r="G113" s="218">
        <f>G112-C112</f>
        <v>6.4900000000136515E-3</v>
      </c>
      <c r="H113" s="218">
        <f>H112-C112</f>
        <v>6.9500000000033424E-3</v>
      </c>
      <c r="I113" s="218">
        <f>I112-C112</f>
        <v>8.2800000000133878E-3</v>
      </c>
      <c r="J113" s="218">
        <f>J112-C112</f>
        <v>7.1000000000083219E-3</v>
      </c>
      <c r="K113" s="218">
        <f>K112-C112</f>
        <v>5.3900000000197679E-3</v>
      </c>
      <c r="L113" s="218">
        <f>L112-C112</f>
        <v>6.4700000000215141E-3</v>
      </c>
      <c r="M113" s="218">
        <f>M112-C112</f>
        <v>6.6600000000107684E-3</v>
      </c>
      <c r="N113" s="218">
        <f>N112-C112</f>
        <v>7.2000000000116415E-3</v>
      </c>
      <c r="O113" s="218">
        <f>O112-C112</f>
        <v>7.0700000000130103E-3</v>
      </c>
      <c r="P113" s="218">
        <f>P112-C112</f>
        <v>6.8400000000110595E-3</v>
      </c>
    </row>
    <row r="114" spans="1:16" s="221" customFormat="1" x14ac:dyDescent="0.25">
      <c r="A114" s="223"/>
    </row>
    <row r="115" spans="1:16" x14ac:dyDescent="0.25">
      <c r="A115" s="223" t="s">
        <v>52</v>
      </c>
      <c r="B115" s="221" t="s">
        <v>132</v>
      </c>
      <c r="C115">
        <f t="shared" ref="C115:M115" si="58">C94-C106</f>
        <v>9.6620000000001482E-2</v>
      </c>
      <c r="D115" s="221">
        <f t="shared" si="58"/>
        <v>9.9500000000006139E-2</v>
      </c>
      <c r="E115" s="221">
        <f t="shared" si="58"/>
        <v>9.8860000000001946E-2</v>
      </c>
      <c r="F115" s="221">
        <f t="shared" si="58"/>
        <v>9.7519999999988727E-2</v>
      </c>
      <c r="G115" s="221">
        <f t="shared" si="58"/>
        <v>9.9209999999999354E-2</v>
      </c>
      <c r="H115" s="221">
        <f t="shared" si="58"/>
        <v>0.10103000000000861</v>
      </c>
      <c r="I115" s="221">
        <f t="shared" si="58"/>
        <v>9.9530000000001451E-2</v>
      </c>
      <c r="J115" s="221">
        <f t="shared" si="58"/>
        <v>0.10007000000000232</v>
      </c>
      <c r="K115" s="221">
        <f t="shared" si="58"/>
        <v>9.9960000000010041E-2</v>
      </c>
      <c r="L115" s="221">
        <f t="shared" si="58"/>
        <v>9.9869999999995684E-2</v>
      </c>
      <c r="M115" s="221">
        <f t="shared" si="58"/>
        <v>0.1003599999999949</v>
      </c>
    </row>
    <row r="116" spans="1:16" s="221" customFormat="1" x14ac:dyDescent="0.25">
      <c r="A116" s="223"/>
      <c r="C116" s="218">
        <f>C115-C115</f>
        <v>0</v>
      </c>
      <c r="D116" s="218">
        <f>D115-D115</f>
        <v>0</v>
      </c>
      <c r="E116" s="218">
        <f>E115-D115</f>
        <v>-6.4000000000419277E-4</v>
      </c>
      <c r="F116" s="218">
        <f>F115-D115</f>
        <v>-1.9800000000174123E-3</v>
      </c>
      <c r="G116" s="218">
        <f>G115-D115</f>
        <v>-2.9000000000678483E-4</v>
      </c>
      <c r="H116" s="218">
        <f>H115-D115</f>
        <v>1.5300000000024738E-3</v>
      </c>
      <c r="I116" s="218">
        <f>I115-D115</f>
        <v>2.9999999995311555E-5</v>
      </c>
      <c r="J116" s="218">
        <f>J115-D115</f>
        <v>5.6999999999618467E-4</v>
      </c>
      <c r="K116" s="218">
        <f>K115-D115</f>
        <v>4.6000000000390173E-4</v>
      </c>
      <c r="L116" s="218">
        <f>L115-D115</f>
        <v>3.6999999998954536E-4</v>
      </c>
      <c r="M116" s="218">
        <f>M115-D115</f>
        <v>8.5999999998875865E-4</v>
      </c>
    </row>
    <row r="117" spans="1:16" x14ac:dyDescent="0.25">
      <c r="A117" s="223" t="s">
        <v>53</v>
      </c>
      <c r="B117" s="221" t="s">
        <v>131</v>
      </c>
      <c r="C117" s="221">
        <f t="shared" ref="C117:M117" si="59">C95-C105</f>
        <v>2.6489999999995462E-2</v>
      </c>
      <c r="D117" s="221">
        <f t="shared" si="59"/>
        <v>3.3259999999998513E-2</v>
      </c>
      <c r="E117" s="221">
        <f t="shared" si="59"/>
        <v>3.3619999999999095E-2</v>
      </c>
      <c r="F117" s="221">
        <f t="shared" si="59"/>
        <v>3.3680000000003929E-2</v>
      </c>
      <c r="G117" s="221">
        <f t="shared" si="59"/>
        <v>3.3659999999997581E-2</v>
      </c>
      <c r="H117" s="221">
        <f t="shared" si="59"/>
        <v>3.2359999999997058E-2</v>
      </c>
      <c r="I117" s="221">
        <f t="shared" si="59"/>
        <v>3.2520000000005211E-2</v>
      </c>
      <c r="J117" s="221">
        <f t="shared" si="59"/>
        <v>3.2229999999998427E-2</v>
      </c>
      <c r="K117" s="221">
        <f t="shared" si="59"/>
        <v>3.2250000000004775E-2</v>
      </c>
      <c r="L117" s="221">
        <f t="shared" si="59"/>
        <v>3.2430000000005066E-2</v>
      </c>
      <c r="M117" s="221">
        <f t="shared" si="59"/>
        <v>3.2210000000006289E-2</v>
      </c>
    </row>
    <row r="118" spans="1:16" s="221" customFormat="1" x14ac:dyDescent="0.25">
      <c r="A118" s="223"/>
      <c r="C118" s="218">
        <f>C117-C117</f>
        <v>0</v>
      </c>
      <c r="D118" s="218">
        <f>D117-D117</f>
        <v>0</v>
      </c>
      <c r="E118" s="218">
        <f>E117-D117</f>
        <v>3.6000000000058208E-4</v>
      </c>
      <c r="F118" s="218">
        <f>F117-D117</f>
        <v>4.2000000000541604E-4</v>
      </c>
      <c r="G118" s="218">
        <f>G117-D117</f>
        <v>3.9999999999906777E-4</v>
      </c>
      <c r="H118" s="218">
        <f>H117-D117</f>
        <v>-9.0000000000145519E-4</v>
      </c>
      <c r="I118" s="218">
        <f>I117-D117</f>
        <v>-7.3999999999330157E-4</v>
      </c>
      <c r="J118" s="218">
        <f>J117-D117</f>
        <v>-1.0300000000000864E-3</v>
      </c>
      <c r="K118" s="218">
        <f>K117-D117</f>
        <v>-1.0099999999937381E-3</v>
      </c>
      <c r="L118" s="218">
        <f>L117-D117</f>
        <v>-8.2999999999344709E-4</v>
      </c>
      <c r="M118" s="218">
        <f>M117-D117</f>
        <v>-1.0499999999922238E-3</v>
      </c>
    </row>
    <row r="119" spans="1:16" x14ac:dyDescent="0.25">
      <c r="A119" s="223" t="s">
        <v>54</v>
      </c>
      <c r="B119" s="221" t="s">
        <v>129</v>
      </c>
      <c r="C119" s="221">
        <f t="shared" ref="C119:M119" si="60">C97-C104</f>
        <v>0.17077999999999349</v>
      </c>
      <c r="D119" s="221">
        <f t="shared" si="60"/>
        <v>0.17650000000000432</v>
      </c>
      <c r="E119" s="221">
        <f t="shared" si="60"/>
        <v>0.17586999999998909</v>
      </c>
      <c r="F119" s="221">
        <f t="shared" si="60"/>
        <v>0.17468000000000927</v>
      </c>
      <c r="G119" s="221">
        <f t="shared" si="60"/>
        <v>0.17287000000000319</v>
      </c>
      <c r="H119" s="221">
        <f t="shared" si="60"/>
        <v>0.17313000000000045</v>
      </c>
      <c r="I119" s="221">
        <f t="shared" si="60"/>
        <v>0.17583999999999378</v>
      </c>
      <c r="J119" s="221">
        <f t="shared" si="60"/>
        <v>0.17582000000000164</v>
      </c>
      <c r="K119" s="221">
        <f t="shared" si="60"/>
        <v>0.1760799999999989</v>
      </c>
      <c r="L119" s="221">
        <f t="shared" si="60"/>
        <v>0.17570000000000618</v>
      </c>
      <c r="M119" s="221">
        <f t="shared" si="60"/>
        <v>0.17624000000000706</v>
      </c>
    </row>
    <row r="120" spans="1:16" s="221" customFormat="1" x14ac:dyDescent="0.25">
      <c r="A120" s="223"/>
      <c r="C120" s="218">
        <f>C119-C119</f>
        <v>0</v>
      </c>
      <c r="D120" s="218">
        <f>D119-D119</f>
        <v>0</v>
      </c>
      <c r="E120" s="218">
        <f>E119-D119</f>
        <v>-6.3000000001522949E-4</v>
      </c>
      <c r="F120" s="218">
        <f>F119-D119</f>
        <v>-1.8199999999950478E-3</v>
      </c>
      <c r="G120" s="218">
        <f>G119-D119</f>
        <v>-3.6300000000011323E-3</v>
      </c>
      <c r="H120" s="218">
        <f>H119-D119</f>
        <v>-3.3700000000038699E-3</v>
      </c>
      <c r="I120" s="218">
        <f>I119-D119</f>
        <v>-6.6000000001054104E-4</v>
      </c>
      <c r="J120" s="218">
        <f>J119-D119</f>
        <v>-6.8000000000267846E-4</v>
      </c>
      <c r="K120" s="218">
        <f>K119-D119</f>
        <v>-4.2000000000541604E-4</v>
      </c>
      <c r="L120" s="218">
        <f>L119-D119</f>
        <v>-7.9999999999813554E-4</v>
      </c>
      <c r="M120" s="218">
        <f>M119-D119</f>
        <v>-2.5999999999726242E-4</v>
      </c>
    </row>
    <row r="121" spans="1:16" s="221" customFormat="1" x14ac:dyDescent="0.25">
      <c r="A121" s="223"/>
    </row>
    <row r="122" spans="1:16" s="221" customFormat="1" x14ac:dyDescent="0.25">
      <c r="A122" s="223"/>
    </row>
    <row r="123" spans="1:16" s="221" customFormat="1" x14ac:dyDescent="0.25">
      <c r="A123" s="223"/>
    </row>
    <row r="124" spans="1:16" s="221" customFormat="1" x14ac:dyDescent="0.25">
      <c r="A124" s="223"/>
    </row>
    <row r="125" spans="1:16" s="221" customFormat="1" x14ac:dyDescent="0.25">
      <c r="A125" s="223"/>
    </row>
    <row r="126" spans="1:16" s="221" customFormat="1" x14ac:dyDescent="0.25">
      <c r="A126" s="223"/>
    </row>
    <row r="128" spans="1:16" x14ac:dyDescent="0.25">
      <c r="A128" t="s">
        <v>81</v>
      </c>
      <c r="C128">
        <v>74.136240000000001</v>
      </c>
      <c r="I128">
        <v>74.115070000000003</v>
      </c>
      <c r="K128">
        <v>74.116900000000001</v>
      </c>
      <c r="L128">
        <v>74.117559999999997</v>
      </c>
      <c r="M128">
        <v>74.120500000000007</v>
      </c>
      <c r="N128" t="s">
        <v>261</v>
      </c>
    </row>
    <row r="129" spans="1:14" x14ac:dyDescent="0.25">
      <c r="A129" t="s">
        <v>82</v>
      </c>
      <c r="C129">
        <v>74.185119999999998</v>
      </c>
      <c r="H129">
        <v>74.186239999999998</v>
      </c>
      <c r="I129">
        <v>74.161529999999999</v>
      </c>
      <c r="K129">
        <v>74.161289999999994</v>
      </c>
      <c r="L129">
        <v>74.159189999999995</v>
      </c>
      <c r="M129">
        <v>74.169659999999993</v>
      </c>
    </row>
    <row r="130" spans="1:14" x14ac:dyDescent="0.25">
      <c r="A130" t="s">
        <v>83</v>
      </c>
      <c r="C130">
        <v>74.263419999999996</v>
      </c>
      <c r="H130">
        <v>74.261259999999993</v>
      </c>
      <c r="I130">
        <v>74.239490000000004</v>
      </c>
      <c r="J130">
        <v>74.238579999999999</v>
      </c>
      <c r="K130">
        <v>74.240589999999997</v>
      </c>
      <c r="L130">
        <v>74.243610000000004</v>
      </c>
      <c r="M130">
        <v>74.244299999999996</v>
      </c>
    </row>
    <row r="131" spans="1:14" x14ac:dyDescent="0.25">
      <c r="A131" t="s">
        <v>84</v>
      </c>
      <c r="C131">
        <v>74.3429</v>
      </c>
      <c r="H131">
        <v>74.337680000000006</v>
      </c>
      <c r="I131">
        <v>74.314909999999998</v>
      </c>
      <c r="J131">
        <v>74.312070000000006</v>
      </c>
      <c r="K131">
        <v>74.313299999999998</v>
      </c>
      <c r="L131">
        <v>74.316079999999999</v>
      </c>
      <c r="M131">
        <v>74.315110000000004</v>
      </c>
    </row>
    <row r="132" spans="1:14" x14ac:dyDescent="0.25">
      <c r="A132" t="s">
        <v>85</v>
      </c>
      <c r="C132">
        <v>74.247039999999998</v>
      </c>
      <c r="G132" s="224" t="s">
        <v>233</v>
      </c>
      <c r="H132">
        <v>74.239990000000006</v>
      </c>
      <c r="I132">
        <v>74.212540000000004</v>
      </c>
      <c r="J132">
        <v>74.2029</v>
      </c>
      <c r="K132">
        <v>74.203159999999997</v>
      </c>
      <c r="L132">
        <v>74.205889999999997</v>
      </c>
      <c r="M132">
        <v>74.204530000000005</v>
      </c>
    </row>
    <row r="133" spans="1:14" x14ac:dyDescent="0.25">
      <c r="A133" t="s">
        <v>86</v>
      </c>
      <c r="C133">
        <v>74.293639999999996</v>
      </c>
      <c r="G133" s="224"/>
      <c r="H133">
        <v>74.286420000000007</v>
      </c>
      <c r="I133">
        <v>74.260019999999997</v>
      </c>
      <c r="J133">
        <v>74.257400000000004</v>
      </c>
      <c r="K133">
        <v>74.254819999999995</v>
      </c>
      <c r="L133">
        <v>74.253600000000006</v>
      </c>
      <c r="M133">
        <v>74.256739999999994</v>
      </c>
    </row>
    <row r="134" spans="1:14" x14ac:dyDescent="0.25">
      <c r="A134" t="s">
        <v>87</v>
      </c>
      <c r="C134">
        <v>74.257710000000003</v>
      </c>
      <c r="G134" s="224"/>
      <c r="H134">
        <v>74.260140000000007</v>
      </c>
      <c r="I134">
        <v>74.238690000000005</v>
      </c>
      <c r="J134">
        <v>74.233639999999994</v>
      </c>
      <c r="K134">
        <v>74.231250000000003</v>
      </c>
      <c r="L134">
        <v>74.231769999999997</v>
      </c>
      <c r="M134">
        <v>74.23</v>
      </c>
    </row>
    <row r="135" spans="1:14" x14ac:dyDescent="0.25">
      <c r="A135" t="s">
        <v>88</v>
      </c>
      <c r="C135">
        <v>74.236559999999997</v>
      </c>
      <c r="G135" s="224"/>
      <c r="H135">
        <v>74.236059999999995</v>
      </c>
      <c r="I135">
        <v>74.217820000000003</v>
      </c>
      <c r="J135">
        <v>74.210639999999998</v>
      </c>
      <c r="K135">
        <v>74.211529999999996</v>
      </c>
      <c r="L135">
        <v>74.208420000000004</v>
      </c>
      <c r="M135">
        <v>74.213139999999996</v>
      </c>
    </row>
    <row r="136" spans="1:14" x14ac:dyDescent="0.25">
      <c r="A136" t="s">
        <v>89</v>
      </c>
      <c r="C136">
        <v>74.230119999999999</v>
      </c>
      <c r="G136" s="224"/>
      <c r="H136">
        <v>74.209220000000002</v>
      </c>
      <c r="I136">
        <v>74.186769999999996</v>
      </c>
      <c r="J136">
        <v>74.183700000000002</v>
      </c>
      <c r="K136">
        <v>74.183490000000006</v>
      </c>
      <c r="L136">
        <v>74.180149999999998</v>
      </c>
      <c r="M136">
        <v>74.186449999999994</v>
      </c>
    </row>
    <row r="137" spans="1:14" x14ac:dyDescent="0.25">
      <c r="A137" t="s">
        <v>90</v>
      </c>
      <c r="C137">
        <v>74.204239999999999</v>
      </c>
      <c r="G137" s="224"/>
      <c r="H137">
        <v>74.181120000000007</v>
      </c>
      <c r="I137">
        <v>74.162180000000006</v>
      </c>
      <c r="J137">
        <v>74.161600000000007</v>
      </c>
      <c r="K137">
        <v>74.16122</v>
      </c>
      <c r="L137">
        <v>74.161209999999997</v>
      </c>
      <c r="M137">
        <v>74.162909999999997</v>
      </c>
    </row>
    <row r="138" spans="1:14" x14ac:dyDescent="0.25">
      <c r="A138" t="s">
        <v>59</v>
      </c>
      <c r="C138">
        <v>74.121319999999997</v>
      </c>
      <c r="G138" s="224"/>
      <c r="H138">
        <v>74.128029999999995</v>
      </c>
      <c r="J138">
        <v>74.119460000000004</v>
      </c>
      <c r="K138">
        <v>74.124539999999996</v>
      </c>
      <c r="L138">
        <v>74.129050000000007</v>
      </c>
      <c r="M138">
        <v>74.131</v>
      </c>
    </row>
    <row r="139" spans="1:14" x14ac:dyDescent="0.25">
      <c r="A139" t="s">
        <v>61</v>
      </c>
      <c r="C139">
        <v>74.221869999999996</v>
      </c>
      <c r="G139" s="224"/>
      <c r="H139">
        <v>74.22672</v>
      </c>
      <c r="J139">
        <v>74.212549999999993</v>
      </c>
      <c r="K139">
        <v>74.218429999999998</v>
      </c>
      <c r="L139">
        <v>74.219949999999997</v>
      </c>
      <c r="M139">
        <v>74.221459999999993</v>
      </c>
    </row>
    <row r="140" spans="1:14" x14ac:dyDescent="0.25">
      <c r="A140" t="s">
        <v>63</v>
      </c>
      <c r="C140">
        <v>74.425610000000006</v>
      </c>
      <c r="G140" s="224"/>
      <c r="H140">
        <v>74.430289999999999</v>
      </c>
      <c r="I140">
        <v>74.411910000000006</v>
      </c>
      <c r="J140">
        <v>74.410740000000004</v>
      </c>
      <c r="K140">
        <v>74.414460000000005</v>
      </c>
      <c r="L140">
        <v>74.420029999999997</v>
      </c>
      <c r="M140">
        <v>74.419979999999995</v>
      </c>
      <c r="N140" t="s">
        <v>260</v>
      </c>
    </row>
    <row r="141" spans="1:14" x14ac:dyDescent="0.25">
      <c r="A141" t="s">
        <v>65</v>
      </c>
      <c r="C141">
        <v>74.257149999999996</v>
      </c>
      <c r="G141" s="224"/>
      <c r="H141">
        <v>74.270089999999996</v>
      </c>
      <c r="I141">
        <v>74.25573</v>
      </c>
      <c r="J141">
        <v>74.255840000000006</v>
      </c>
      <c r="K141">
        <v>74.259289999999993</v>
      </c>
      <c r="L141">
        <v>74.266440000000003</v>
      </c>
      <c r="M141">
        <v>74.263540000000006</v>
      </c>
    </row>
    <row r="142" spans="1:14" x14ac:dyDescent="0.25">
      <c r="A142" t="s">
        <v>67</v>
      </c>
      <c r="C142">
        <v>74.2042</v>
      </c>
      <c r="G142" s="224"/>
      <c r="H142">
        <v>74.205100000000002</v>
      </c>
      <c r="I142">
        <v>74.184489999999997</v>
      </c>
      <c r="J142">
        <v>74.17962</v>
      </c>
      <c r="K142" s="227">
        <v>74.182119999999998</v>
      </c>
      <c r="M142">
        <v>74.188000000000002</v>
      </c>
    </row>
    <row r="143" spans="1:14" x14ac:dyDescent="0.25">
      <c r="A143" t="s">
        <v>68</v>
      </c>
      <c r="C143">
        <v>74.305520000000001</v>
      </c>
      <c r="F143" s="224" t="s">
        <v>275</v>
      </c>
      <c r="G143" s="234" t="s">
        <v>234</v>
      </c>
      <c r="H143" s="227">
        <v>74.3</v>
      </c>
      <c r="I143">
        <v>74.280299999999997</v>
      </c>
      <c r="J143">
        <v>74.275069999999999</v>
      </c>
      <c r="K143">
        <v>74.276129999999995</v>
      </c>
      <c r="L143">
        <v>74.276989999999998</v>
      </c>
      <c r="M143">
        <v>74.27843</v>
      </c>
    </row>
    <row r="144" spans="1:14" x14ac:dyDescent="0.25">
      <c r="A144" t="s">
        <v>69</v>
      </c>
      <c r="C144">
        <v>74.251850000000005</v>
      </c>
      <c r="G144" s="224"/>
      <c r="H144">
        <v>74.261060000000001</v>
      </c>
      <c r="I144">
        <v>74.243759999999995</v>
      </c>
      <c r="J144">
        <v>74.242940000000004</v>
      </c>
      <c r="K144">
        <v>74.244330000000005</v>
      </c>
      <c r="L144">
        <v>74.24933</v>
      </c>
      <c r="M144">
        <v>74.246480000000005</v>
      </c>
    </row>
    <row r="145" spans="1:14" x14ac:dyDescent="0.25">
      <c r="A145" t="s">
        <v>71</v>
      </c>
      <c r="C145">
        <v>74.22945</v>
      </c>
      <c r="G145" s="224"/>
      <c r="H145">
        <v>74.230080000000001</v>
      </c>
      <c r="I145">
        <v>74.207970000000003</v>
      </c>
      <c r="J145">
        <v>74.203620000000001</v>
      </c>
      <c r="K145">
        <v>74.204899999999995</v>
      </c>
      <c r="L145">
        <v>74.210570000000004</v>
      </c>
      <c r="M145">
        <v>74.205619999999996</v>
      </c>
    </row>
    <row r="146" spans="1:14" x14ac:dyDescent="0.25">
      <c r="A146" t="s">
        <v>73</v>
      </c>
      <c r="C146">
        <v>74.221130000000002</v>
      </c>
      <c r="G146" s="224" t="s">
        <v>235</v>
      </c>
      <c r="H146">
        <v>74.246750000000006</v>
      </c>
      <c r="I146">
        <v>74.218000000000004</v>
      </c>
      <c r="J146">
        <v>74.217709999999997</v>
      </c>
      <c r="K146">
        <v>74.220470000000006</v>
      </c>
      <c r="L146">
        <v>74.221590000000006</v>
      </c>
      <c r="M146">
        <v>74.230549999999994</v>
      </c>
    </row>
    <row r="147" spans="1:14" x14ac:dyDescent="0.25">
      <c r="A147" t="s">
        <v>75</v>
      </c>
      <c r="C147">
        <v>74.351870000000005</v>
      </c>
      <c r="G147" s="224" t="s">
        <v>235</v>
      </c>
      <c r="H147">
        <v>74.415049999999994</v>
      </c>
      <c r="I147">
        <v>74.38006</v>
      </c>
      <c r="J147">
        <v>74.380409999999998</v>
      </c>
      <c r="K147">
        <v>74.38006</v>
      </c>
      <c r="L147">
        <v>74.384680000000003</v>
      </c>
      <c r="M147">
        <v>74.398229999999998</v>
      </c>
    </row>
    <row r="148" spans="1:14" s="221" customFormat="1" x14ac:dyDescent="0.25">
      <c r="A148" s="226" t="s">
        <v>77</v>
      </c>
      <c r="B148"/>
      <c r="C148"/>
      <c r="D148"/>
      <c r="E148"/>
      <c r="F148"/>
      <c r="G148"/>
      <c r="H148" s="225">
        <v>75.009230000000002</v>
      </c>
      <c r="I148" s="221">
        <v>75.010620000000003</v>
      </c>
      <c r="J148" s="221">
        <v>75.005790000000005</v>
      </c>
      <c r="K148" s="221">
        <v>75.005510000000001</v>
      </c>
      <c r="L148" s="221">
        <v>75.003389999999996</v>
      </c>
      <c r="M148" s="221">
        <v>75.005350000000007</v>
      </c>
    </row>
    <row r="149" spans="1:14" s="221" customFormat="1" x14ac:dyDescent="0.25">
      <c r="A149" s="226" t="s">
        <v>79</v>
      </c>
      <c r="B149"/>
      <c r="C149"/>
      <c r="D149"/>
      <c r="E149"/>
      <c r="F149"/>
      <c r="G149"/>
      <c r="H149" s="225">
        <v>75.045850000000002</v>
      </c>
      <c r="I149" s="221">
        <v>75.046419999999998</v>
      </c>
      <c r="J149" s="221">
        <v>75.042429999999996</v>
      </c>
      <c r="K149" s="221">
        <v>75.042109999999994</v>
      </c>
      <c r="L149" s="221">
        <v>75.041079999999994</v>
      </c>
      <c r="M149" s="221">
        <v>75.045879999999997</v>
      </c>
    </row>
    <row r="150" spans="1:14" s="221" customFormat="1" x14ac:dyDescent="0.25">
      <c r="A150" s="226" t="s">
        <v>91</v>
      </c>
      <c r="B150"/>
      <c r="C150"/>
      <c r="D150"/>
      <c r="E150"/>
      <c r="F150"/>
      <c r="G150"/>
      <c r="H150" s="225">
        <v>74.57311</v>
      </c>
      <c r="I150" s="221">
        <v>74.567779999999999</v>
      </c>
      <c r="J150" s="221">
        <v>74.569029999999998</v>
      </c>
      <c r="K150">
        <v>74.56832</v>
      </c>
      <c r="L150" s="221">
        <v>74.567210000000003</v>
      </c>
      <c r="M150" s="221">
        <v>74.568070000000006</v>
      </c>
    </row>
    <row r="151" spans="1:14" x14ac:dyDescent="0.25">
      <c r="A151" s="226" t="s">
        <v>92</v>
      </c>
      <c r="H151" s="225">
        <v>74.879249999999999</v>
      </c>
      <c r="I151">
        <v>74.879779999999997</v>
      </c>
      <c r="J151">
        <v>74.874979999999994</v>
      </c>
      <c r="K151" s="221">
        <v>74.875159999999994</v>
      </c>
      <c r="L151">
        <v>74.87276</v>
      </c>
      <c r="M151">
        <v>74.874830000000003</v>
      </c>
    </row>
    <row r="152" spans="1:14" s="221" customFormat="1" x14ac:dyDescent="0.25">
      <c r="A152" s="221" t="s">
        <v>267</v>
      </c>
      <c r="B152" s="226" t="s">
        <v>77</v>
      </c>
      <c r="H152" s="218">
        <f>H148-H148</f>
        <v>0</v>
      </c>
      <c r="I152" s="218">
        <f>I148-H148</f>
        <v>1.3900000000006685E-3</v>
      </c>
      <c r="J152" s="218">
        <f>J148-H148</f>
        <v>-3.4399999999976671E-3</v>
      </c>
      <c r="K152" s="218">
        <f>K148-H148</f>
        <v>-3.7200000000012778E-3</v>
      </c>
      <c r="L152" s="218">
        <f>L148-H148</f>
        <v>-5.8400000000062846E-3</v>
      </c>
      <c r="M152" s="218">
        <f>M148-H148</f>
        <v>-3.8799999999952206E-3</v>
      </c>
      <c r="N152" s="218"/>
    </row>
    <row r="153" spans="1:14" s="221" customFormat="1" x14ac:dyDescent="0.25">
      <c r="B153" s="226" t="s">
        <v>79</v>
      </c>
      <c r="H153" s="218">
        <f>H149-H149</f>
        <v>0</v>
      </c>
      <c r="I153" s="218">
        <f>I149-H149</f>
        <v>5.6999999999618467E-4</v>
      </c>
      <c r="J153" s="218">
        <f>J149-H149</f>
        <v>-3.4200000000055297E-3</v>
      </c>
      <c r="K153" s="218">
        <f>K149-H149</f>
        <v>-3.7400000000076261E-3</v>
      </c>
      <c r="L153" s="218">
        <f>L149-H149</f>
        <v>-4.7700000000077125E-3</v>
      </c>
      <c r="M153" s="233">
        <f>M149-H149</f>
        <v>2.9999999995311555E-5</v>
      </c>
      <c r="N153" s="227" t="s">
        <v>274</v>
      </c>
    </row>
    <row r="154" spans="1:14" s="221" customFormat="1" x14ac:dyDescent="0.25">
      <c r="B154" s="226" t="s">
        <v>91</v>
      </c>
      <c r="H154" s="218">
        <f>H150-H150</f>
        <v>0</v>
      </c>
      <c r="I154" s="218">
        <f>I150-H150</f>
        <v>-5.330000000000723E-3</v>
      </c>
      <c r="J154" s="218">
        <f>J150-H150</f>
        <v>-4.0800000000018599E-3</v>
      </c>
      <c r="K154" s="218">
        <f>K150-H150</f>
        <v>-4.7899999999998499E-3</v>
      </c>
      <c r="L154" s="218">
        <f>L150-H150</f>
        <v>-5.8999999999969077E-3</v>
      </c>
      <c r="M154" s="218">
        <f>M150-H150</f>
        <v>-5.0399999999939382E-3</v>
      </c>
    </row>
    <row r="155" spans="1:14" s="221" customFormat="1" x14ac:dyDescent="0.25">
      <c r="B155" s="226" t="s">
        <v>92</v>
      </c>
      <c r="H155" s="218">
        <f>H151-H151</f>
        <v>0</v>
      </c>
      <c r="I155" s="218">
        <f>I151-H151</f>
        <v>5.2999999999769898E-4</v>
      </c>
      <c r="J155" s="218">
        <f>J151-H151</f>
        <v>-4.2700000000053251E-3</v>
      </c>
      <c r="K155" s="218">
        <f>K151-H151</f>
        <v>-4.0900000000050341E-3</v>
      </c>
      <c r="L155" s="218">
        <f>L151-H151</f>
        <v>-6.4899999999994407E-3</v>
      </c>
      <c r="M155" s="218">
        <f>M151-H151</f>
        <v>-4.4199999999960937E-3</v>
      </c>
    </row>
    <row r="156" spans="1:14" s="221" customFormat="1" x14ac:dyDescent="0.25"/>
    <row r="157" spans="1:14" x14ac:dyDescent="0.25">
      <c r="A157" s="226" t="s">
        <v>236</v>
      </c>
      <c r="H157" s="225">
        <v>74.399850000000001</v>
      </c>
      <c r="I157" s="221">
        <v>74.387289999999993</v>
      </c>
      <c r="J157">
        <v>74.381020000000007</v>
      </c>
      <c r="K157">
        <v>74.387010000000004</v>
      </c>
      <c r="L157">
        <v>74.395079999999993</v>
      </c>
      <c r="M157">
        <v>74.391390000000001</v>
      </c>
    </row>
    <row r="158" spans="1:14" x14ac:dyDescent="0.25">
      <c r="A158" s="221" t="s">
        <v>246</v>
      </c>
      <c r="H158">
        <v>0.20499999999999999</v>
      </c>
      <c r="I158">
        <v>0.29499999999999998</v>
      </c>
      <c r="J158">
        <v>0.24</v>
      </c>
      <c r="K158">
        <v>0.22</v>
      </c>
      <c r="L158">
        <v>0.18</v>
      </c>
      <c r="M158">
        <v>0.19500000000000001</v>
      </c>
    </row>
    <row r="159" spans="1:14" x14ac:dyDescent="0.25">
      <c r="A159" s="221" t="s">
        <v>244</v>
      </c>
      <c r="H159">
        <f t="shared" ref="H159:M159" si="61">H157-H158</f>
        <v>74.194850000000002</v>
      </c>
      <c r="I159" s="221">
        <f t="shared" si="61"/>
        <v>74.092289999999991</v>
      </c>
      <c r="J159" s="221">
        <f t="shared" si="61"/>
        <v>74.141020000000012</v>
      </c>
      <c r="K159" s="221">
        <f t="shared" si="61"/>
        <v>74.167010000000005</v>
      </c>
      <c r="L159" s="221">
        <f t="shared" si="61"/>
        <v>74.215079999999986</v>
      </c>
      <c r="M159" s="221">
        <f t="shared" si="61"/>
        <v>74.196390000000008</v>
      </c>
    </row>
    <row r="160" spans="1:14" x14ac:dyDescent="0.25">
      <c r="A160" s="226" t="s">
        <v>237</v>
      </c>
      <c r="H160" s="225">
        <v>74.435429999999997</v>
      </c>
      <c r="I160">
        <v>74.42483</v>
      </c>
      <c r="J160">
        <v>74.425799999999995</v>
      </c>
      <c r="K160">
        <v>74.42747</v>
      </c>
      <c r="L160">
        <v>74.427959999999999</v>
      </c>
      <c r="M160">
        <v>74.427279999999996</v>
      </c>
    </row>
    <row r="161" spans="1:13" x14ac:dyDescent="0.25">
      <c r="A161" s="221" t="s">
        <v>238</v>
      </c>
      <c r="H161">
        <v>0.27500000000000002</v>
      </c>
      <c r="I161">
        <v>0.35499999999999998</v>
      </c>
      <c r="J161">
        <v>0.31</v>
      </c>
      <c r="K161">
        <v>0.28999999999999998</v>
      </c>
      <c r="L161">
        <v>0.27</v>
      </c>
      <c r="M161">
        <v>0.29499999999999998</v>
      </c>
    </row>
    <row r="162" spans="1:13" x14ac:dyDescent="0.25">
      <c r="A162" s="221" t="s">
        <v>245</v>
      </c>
      <c r="H162" s="221">
        <f t="shared" ref="H162:M162" si="62">H160-H161</f>
        <v>74.160429999999991</v>
      </c>
      <c r="I162" s="221">
        <f t="shared" si="62"/>
        <v>74.069829999999996</v>
      </c>
      <c r="J162" s="221">
        <f t="shared" si="62"/>
        <v>74.115799999999993</v>
      </c>
      <c r="K162" s="221">
        <f t="shared" si="62"/>
        <v>74.137469999999993</v>
      </c>
      <c r="L162" s="221">
        <f t="shared" si="62"/>
        <v>74.157960000000003</v>
      </c>
      <c r="M162" s="221">
        <f t="shared" si="62"/>
        <v>74.132279999999994</v>
      </c>
    </row>
    <row r="164" spans="1:13" x14ac:dyDescent="0.25">
      <c r="F164" s="221" t="s">
        <v>239</v>
      </c>
    </row>
    <row r="165" spans="1:13" x14ac:dyDescent="0.25">
      <c r="A165" s="221" t="s">
        <v>240</v>
      </c>
      <c r="H165" s="221">
        <v>21.715</v>
      </c>
      <c r="I165" t="s">
        <v>247</v>
      </c>
      <c r="J165" t="s">
        <v>247</v>
      </c>
      <c r="K165" t="s">
        <v>254</v>
      </c>
      <c r="L165">
        <v>21.719000000000001</v>
      </c>
      <c r="M165" t="s">
        <v>262</v>
      </c>
    </row>
    <row r="166" spans="1:13" x14ac:dyDescent="0.25">
      <c r="A166" s="221" t="s">
        <v>241</v>
      </c>
      <c r="H166" s="221">
        <v>21.815000000000001</v>
      </c>
      <c r="I166" t="s">
        <v>248</v>
      </c>
      <c r="J166" t="s">
        <v>248</v>
      </c>
      <c r="K166" t="s">
        <v>248</v>
      </c>
      <c r="L166">
        <v>21.81</v>
      </c>
      <c r="M166" t="s">
        <v>248</v>
      </c>
    </row>
    <row r="167" spans="1:13" x14ac:dyDescent="0.25">
      <c r="A167" s="221" t="s">
        <v>242</v>
      </c>
      <c r="H167" s="221">
        <v>21.875</v>
      </c>
      <c r="I167" t="s">
        <v>249</v>
      </c>
      <c r="J167" t="s">
        <v>251</v>
      </c>
      <c r="K167" t="s">
        <v>251</v>
      </c>
      <c r="L167">
        <v>21.875</v>
      </c>
      <c r="M167" t="s">
        <v>249</v>
      </c>
    </row>
    <row r="168" spans="1:13" x14ac:dyDescent="0.25">
      <c r="A168" s="221" t="s">
        <v>243</v>
      </c>
      <c r="H168" s="221">
        <v>21.625</v>
      </c>
      <c r="I168" t="s">
        <v>250</v>
      </c>
      <c r="J168" t="s">
        <v>252</v>
      </c>
      <c r="K168" t="s">
        <v>255</v>
      </c>
      <c r="L168">
        <v>21.625</v>
      </c>
      <c r="M168" t="s">
        <v>252</v>
      </c>
    </row>
    <row r="169" spans="1:13" x14ac:dyDescent="0.25">
      <c r="K169" t="s">
        <v>253</v>
      </c>
    </row>
    <row r="170" spans="1:13" x14ac:dyDescent="0.25">
      <c r="K170" s="221" t="s">
        <v>258</v>
      </c>
    </row>
    <row r="172" spans="1:13" x14ac:dyDescent="0.25">
      <c r="H172" s="230" t="s">
        <v>256</v>
      </c>
      <c r="L172" s="229">
        <v>75.70044</v>
      </c>
      <c r="M172" s="221" t="s">
        <v>266</v>
      </c>
    </row>
    <row r="173" spans="1:13" x14ac:dyDescent="0.25">
      <c r="H173" s="230" t="s">
        <v>263</v>
      </c>
      <c r="L173" t="s">
        <v>264</v>
      </c>
      <c r="M173" s="221" t="s">
        <v>265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X207"/>
  <sheetViews>
    <sheetView tabSelected="1" topLeftCell="BM1" zoomScale="80" zoomScaleNormal="80" workbookViewId="0">
      <selection activeCell="AF5" sqref="AF5:AF7"/>
    </sheetView>
  </sheetViews>
  <sheetFormatPr defaultColWidth="9.140625" defaultRowHeight="15" x14ac:dyDescent="0.25"/>
  <cols>
    <col min="1" max="1" width="10.140625" style="221" customWidth="1"/>
    <col min="2" max="2" width="11.28515625" style="226" customWidth="1"/>
    <col min="3" max="3" width="11.42578125" style="221" customWidth="1"/>
    <col min="4" max="4" width="12" style="221" customWidth="1"/>
    <col min="5" max="5" width="11.7109375" style="221" customWidth="1"/>
    <col min="6" max="6" width="9.5703125" style="221" customWidth="1"/>
    <col min="7" max="7" width="11.7109375" style="221" customWidth="1"/>
    <col min="8" max="8" width="10.85546875" style="221" customWidth="1"/>
    <col min="9" max="9" width="10.140625" style="221" customWidth="1"/>
    <col min="10" max="24" width="13.7109375" style="221" customWidth="1"/>
    <col min="25" max="25" width="13.7109375" style="228" customWidth="1"/>
    <col min="26" max="26" width="13.7109375" style="221" customWidth="1"/>
    <col min="27" max="27" width="11.5703125" style="221" customWidth="1"/>
    <col min="28" max="28" width="11" style="221" customWidth="1"/>
    <col min="29" max="29" width="11.28515625" style="221" customWidth="1"/>
    <col min="30" max="30" width="12.42578125" style="221" customWidth="1"/>
    <col min="31" max="31" width="10.85546875" style="221" customWidth="1"/>
    <col min="32" max="32" width="10.140625" style="221" customWidth="1"/>
    <col min="33" max="33" width="11.7109375" style="221" customWidth="1"/>
    <col min="34" max="34" width="10.85546875" style="221" customWidth="1"/>
    <col min="35" max="35" width="11" style="221" customWidth="1"/>
    <col min="36" max="36" width="11.5703125" style="221" customWidth="1"/>
    <col min="37" max="37" width="11.28515625" style="221" customWidth="1"/>
    <col min="38" max="39" width="10.85546875" style="221" customWidth="1"/>
    <col min="40" max="43" width="11" style="221" customWidth="1"/>
    <col min="44" max="44" width="11.5703125" style="221" customWidth="1"/>
    <col min="45" max="45" width="11.5703125" style="221" hidden="1" customWidth="1"/>
    <col min="46" max="50" width="11" style="221" customWidth="1"/>
    <col min="51" max="51" width="10.140625" style="221" customWidth="1"/>
    <col min="52" max="53" width="10.85546875" style="221" hidden="1" customWidth="1"/>
    <col min="54" max="54" width="11.28515625" style="221" customWidth="1"/>
    <col min="55" max="55" width="12" style="221" customWidth="1"/>
    <col min="56" max="56" width="11.28515625" style="221" customWidth="1"/>
    <col min="57" max="57" width="11" style="221" customWidth="1"/>
    <col min="58" max="58" width="10.7109375" style="221" customWidth="1"/>
    <col min="59" max="59" width="13.7109375" style="221" customWidth="1"/>
    <col min="60" max="60" width="9.140625" style="221" hidden="1" customWidth="1"/>
    <col min="61" max="61" width="1" style="221" hidden="1" customWidth="1"/>
    <col min="62" max="62" width="13.7109375" style="221" customWidth="1"/>
    <col min="63" max="63" width="9.140625" style="221" customWidth="1"/>
    <col min="64" max="64" width="15.7109375" style="221" customWidth="1"/>
    <col min="65" max="65" width="12.5703125" style="221" customWidth="1"/>
    <col min="66" max="66" width="11" style="221" customWidth="1"/>
    <col min="67" max="67" width="14" style="221" customWidth="1"/>
    <col min="68" max="74" width="9.140625" style="221"/>
    <col min="75" max="76" width="10.85546875" style="221" bestFit="1" customWidth="1"/>
    <col min="77" max="16384" width="9.140625" style="221"/>
  </cols>
  <sheetData>
    <row r="1" spans="1:76" ht="30" customHeight="1" thickBot="1" x14ac:dyDescent="0.3">
      <c r="A1" s="291" t="s">
        <v>294</v>
      </c>
      <c r="B1" s="366" t="s">
        <v>295</v>
      </c>
      <c r="C1" s="446" t="s">
        <v>298</v>
      </c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8"/>
      <c r="AA1" s="442" t="s">
        <v>297</v>
      </c>
      <c r="AB1" s="443"/>
      <c r="AC1" s="443"/>
      <c r="AD1" s="443"/>
      <c r="AE1" s="443"/>
      <c r="AF1" s="443"/>
      <c r="AG1" s="443"/>
      <c r="AH1" s="443"/>
      <c r="AI1" s="443"/>
      <c r="AJ1" s="444"/>
      <c r="AK1" s="325" t="s">
        <v>307</v>
      </c>
      <c r="AL1" s="445"/>
      <c r="AM1" s="445"/>
      <c r="AN1" s="445"/>
      <c r="AO1" s="445"/>
      <c r="AP1" s="445"/>
      <c r="AQ1" s="445"/>
      <c r="AR1" s="329" t="s">
        <v>316</v>
      </c>
      <c r="AS1" s="329" t="s">
        <v>307</v>
      </c>
      <c r="AT1" s="445" t="s">
        <v>297</v>
      </c>
      <c r="AU1" s="445"/>
      <c r="AV1" s="445"/>
      <c r="AW1" s="445"/>
      <c r="AX1" s="445"/>
      <c r="AY1" s="445"/>
      <c r="AZ1" s="329" t="s">
        <v>316</v>
      </c>
      <c r="BA1" s="329" t="s">
        <v>307</v>
      </c>
      <c r="BG1" s="425" t="s">
        <v>366</v>
      </c>
      <c r="BH1" s="426"/>
      <c r="BI1" s="426"/>
      <c r="BJ1" s="425" t="s">
        <v>366</v>
      </c>
      <c r="BK1" s="425" t="s">
        <v>316</v>
      </c>
      <c r="BL1" s="426" t="s">
        <v>367</v>
      </c>
      <c r="BM1" s="425" t="s">
        <v>366</v>
      </c>
      <c r="BN1" s="425" t="s">
        <v>365</v>
      </c>
      <c r="BO1" s="425" t="s">
        <v>366</v>
      </c>
      <c r="BP1" s="425" t="s">
        <v>365</v>
      </c>
      <c r="BQ1" s="425" t="s">
        <v>370</v>
      </c>
    </row>
    <row r="2" spans="1:76" ht="29.25" customHeight="1" thickBot="1" x14ac:dyDescent="0.3">
      <c r="A2" s="290" t="s">
        <v>291</v>
      </c>
      <c r="B2" s="367" t="s">
        <v>292</v>
      </c>
      <c r="C2" s="446" t="s">
        <v>299</v>
      </c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50"/>
      <c r="AA2" s="442" t="s">
        <v>293</v>
      </c>
      <c r="AB2" s="443"/>
      <c r="AC2" s="443"/>
      <c r="AD2" s="443"/>
      <c r="AE2" s="443"/>
      <c r="AF2" s="443"/>
      <c r="AG2" s="443"/>
      <c r="AH2" s="443"/>
      <c r="AI2" s="443"/>
      <c r="AJ2" s="444"/>
      <c r="AK2" s="326" t="s">
        <v>296</v>
      </c>
      <c r="AL2" s="445"/>
      <c r="AM2" s="445"/>
      <c r="AN2" s="445"/>
      <c r="AO2" s="445"/>
      <c r="AP2" s="445"/>
      <c r="AQ2" s="445"/>
      <c r="AR2" s="330" t="s">
        <v>310</v>
      </c>
      <c r="AS2" s="330" t="s">
        <v>296</v>
      </c>
      <c r="AT2" s="445" t="s">
        <v>293</v>
      </c>
      <c r="AU2" s="445"/>
      <c r="AV2" s="445"/>
      <c r="AW2" s="445"/>
      <c r="AX2" s="445"/>
      <c r="AY2" s="445"/>
      <c r="AZ2" s="330" t="s">
        <v>310</v>
      </c>
      <c r="BA2" s="330" t="s">
        <v>296</v>
      </c>
      <c r="BG2" s="425" t="s">
        <v>363</v>
      </c>
      <c r="BH2" s="426"/>
      <c r="BI2" s="426"/>
      <c r="BJ2" s="425" t="s">
        <v>363</v>
      </c>
      <c r="BK2" s="426" t="s">
        <v>310</v>
      </c>
      <c r="BL2" s="425" t="s">
        <v>368</v>
      </c>
      <c r="BM2" s="425" t="s">
        <v>363</v>
      </c>
      <c r="BN2" s="426" t="s">
        <v>364</v>
      </c>
      <c r="BO2" s="425" t="s">
        <v>363</v>
      </c>
      <c r="BP2" s="426" t="s">
        <v>364</v>
      </c>
      <c r="BQ2" s="426" t="s">
        <v>369</v>
      </c>
    </row>
    <row r="3" spans="1:76" ht="15.75" thickBot="1" x14ac:dyDescent="0.3">
      <c r="A3" s="289"/>
      <c r="B3" s="201"/>
      <c r="C3" s="287">
        <v>42279</v>
      </c>
      <c r="D3" s="287">
        <v>42282</v>
      </c>
      <c r="E3" s="287">
        <v>42284</v>
      </c>
      <c r="F3" s="287">
        <v>42286</v>
      </c>
      <c r="G3" s="287">
        <v>42290</v>
      </c>
      <c r="H3" s="287">
        <v>42292</v>
      </c>
      <c r="I3" s="287">
        <v>42307</v>
      </c>
      <c r="J3" s="287">
        <v>42324</v>
      </c>
      <c r="K3" s="287">
        <v>42338</v>
      </c>
      <c r="L3" s="287">
        <v>42353</v>
      </c>
      <c r="M3" s="368">
        <v>42367</v>
      </c>
      <c r="N3" s="328">
        <v>42384</v>
      </c>
      <c r="O3" s="328">
        <v>42398</v>
      </c>
      <c r="P3" s="328">
        <v>42416</v>
      </c>
      <c r="Q3" s="328">
        <v>42429</v>
      </c>
      <c r="R3" s="328">
        <v>42444</v>
      </c>
      <c r="S3" s="328">
        <v>42458</v>
      </c>
      <c r="T3" s="328">
        <v>42488</v>
      </c>
      <c r="U3" s="328">
        <v>42521</v>
      </c>
      <c r="V3" s="328">
        <v>42551</v>
      </c>
      <c r="W3" s="328">
        <v>42579</v>
      </c>
      <c r="X3" s="328">
        <v>42612</v>
      </c>
      <c r="Y3" s="328">
        <v>42640</v>
      </c>
      <c r="Z3" s="321">
        <v>43255</v>
      </c>
      <c r="AA3" s="321">
        <v>43265</v>
      </c>
      <c r="AB3" s="221" t="s">
        <v>383</v>
      </c>
      <c r="AC3" s="321">
        <v>43266</v>
      </c>
      <c r="AD3" s="321">
        <v>43272</v>
      </c>
      <c r="AE3" s="417">
        <v>42279</v>
      </c>
      <c r="AF3" s="417" t="s">
        <v>384</v>
      </c>
      <c r="AG3" s="417"/>
      <c r="AH3" s="220">
        <v>42279</v>
      </c>
      <c r="AI3" s="286">
        <v>42282</v>
      </c>
      <c r="AJ3" s="287">
        <v>42284</v>
      </c>
      <c r="AK3" s="287">
        <v>42286</v>
      </c>
      <c r="AL3" s="287">
        <v>42290</v>
      </c>
      <c r="AM3" s="351">
        <v>42292</v>
      </c>
      <c r="AN3" s="287">
        <v>42307</v>
      </c>
      <c r="AO3" s="287">
        <v>42324</v>
      </c>
      <c r="AP3" s="287">
        <v>42338</v>
      </c>
      <c r="AQ3" s="287">
        <v>42353</v>
      </c>
      <c r="AR3" s="288">
        <v>42367</v>
      </c>
      <c r="AS3" s="327" t="s">
        <v>315</v>
      </c>
      <c r="AT3" s="328">
        <v>42384</v>
      </c>
      <c r="AU3" s="328">
        <v>42398</v>
      </c>
      <c r="AV3" s="328">
        <v>42416</v>
      </c>
      <c r="AW3" s="328">
        <v>42429</v>
      </c>
      <c r="AX3" s="328">
        <v>42444</v>
      </c>
      <c r="AY3" s="328">
        <v>42458</v>
      </c>
      <c r="AZ3" s="330" t="s">
        <v>311</v>
      </c>
      <c r="BA3" s="330" t="s">
        <v>312</v>
      </c>
      <c r="BB3" s="321">
        <v>42488</v>
      </c>
      <c r="BC3" s="321">
        <v>42521</v>
      </c>
      <c r="BD3" s="321">
        <v>42551</v>
      </c>
      <c r="BE3" s="321">
        <v>42579</v>
      </c>
      <c r="BF3" s="321">
        <v>42612</v>
      </c>
      <c r="BG3" s="427">
        <v>42640</v>
      </c>
      <c r="BH3" s="362" t="s">
        <v>328</v>
      </c>
      <c r="BI3" s="362" t="s">
        <v>327</v>
      </c>
      <c r="BJ3" s="427">
        <v>43255</v>
      </c>
      <c r="BK3" s="362" t="s">
        <v>372</v>
      </c>
      <c r="BL3" s="362" t="s">
        <v>385</v>
      </c>
      <c r="BM3" s="427">
        <v>43265</v>
      </c>
      <c r="BN3" s="362" t="s">
        <v>371</v>
      </c>
      <c r="BO3" s="427">
        <v>43272</v>
      </c>
      <c r="BP3" s="362" t="s">
        <v>360</v>
      </c>
      <c r="BQ3" s="430">
        <v>43252</v>
      </c>
      <c r="BS3" s="221" t="s">
        <v>347</v>
      </c>
    </row>
    <row r="4" spans="1:76" ht="15.75" thickBot="1" x14ac:dyDescent="0.3">
      <c r="A4" s="222" t="s">
        <v>223</v>
      </c>
      <c r="Y4" s="221"/>
      <c r="AB4" s="221" t="s">
        <v>381</v>
      </c>
      <c r="AM4" s="228"/>
      <c r="BR4" s="222" t="s">
        <v>346</v>
      </c>
      <c r="BS4" s="221" t="s">
        <v>348</v>
      </c>
      <c r="BT4" s="219">
        <v>42733</v>
      </c>
      <c r="BU4" s="219">
        <v>42458</v>
      </c>
      <c r="BV4" s="219">
        <v>42640</v>
      </c>
      <c r="BW4" s="220">
        <v>43255</v>
      </c>
    </row>
    <row r="5" spans="1:76" ht="15.75" thickBot="1" x14ac:dyDescent="0.3">
      <c r="A5" s="235" t="s">
        <v>3</v>
      </c>
      <c r="B5" s="18">
        <v>4.9330999999999925</v>
      </c>
      <c r="C5" s="248"/>
      <c r="D5" s="248"/>
      <c r="E5" s="249">
        <v>78.395669999999996</v>
      </c>
      <c r="F5" s="249">
        <v>78.381039999999999</v>
      </c>
      <c r="G5" s="249">
        <v>78.329269999999994</v>
      </c>
      <c r="H5" s="249">
        <v>78.300439999999995</v>
      </c>
      <c r="I5" s="248">
        <v>78.230699999999999</v>
      </c>
      <c r="J5" s="248">
        <v>78.203479999999999</v>
      </c>
      <c r="K5" s="248">
        <v>78.190110000000004</v>
      </c>
      <c r="L5" s="248">
        <v>78.181510000000003</v>
      </c>
      <c r="M5" s="248">
        <v>78.173209999999997</v>
      </c>
      <c r="N5" s="369">
        <v>78.16695</v>
      </c>
      <c r="O5" s="369">
        <v>78.161370000000005</v>
      </c>
      <c r="P5" s="369">
        <v>78.158010000000004</v>
      </c>
      <c r="Q5" s="369">
        <v>78.157799999999995</v>
      </c>
      <c r="R5" s="369">
        <v>78.154799999999994</v>
      </c>
      <c r="S5" s="370">
        <v>78.153930000000003</v>
      </c>
      <c r="T5" s="370">
        <v>78.150090000000006</v>
      </c>
      <c r="U5" s="370">
        <v>78.147790000000001</v>
      </c>
      <c r="V5" s="370">
        <v>78.144660000000002</v>
      </c>
      <c r="W5" s="370">
        <v>78.141249999999999</v>
      </c>
      <c r="X5" s="370">
        <v>78.138120000000001</v>
      </c>
      <c r="Y5" s="371">
        <v>78.135689999999997</v>
      </c>
      <c r="Z5" s="323">
        <v>78.101879999999994</v>
      </c>
      <c r="AA5" s="323">
        <v>75.861739999999998</v>
      </c>
      <c r="AB5" s="4">
        <f>AA5-0.005</f>
        <v>75.856740000000002</v>
      </c>
      <c r="AC5" s="323">
        <v>75.856179999999995</v>
      </c>
      <c r="AD5" s="221">
        <v>75.858990000000006</v>
      </c>
      <c r="AE5" s="418">
        <v>76.144400000000005</v>
      </c>
      <c r="AF5" s="4">
        <f>AE5-AC5</f>
        <v>0.28822000000000969</v>
      </c>
      <c r="AG5" s="4"/>
      <c r="AH5" s="79">
        <v>73.463890000000006</v>
      </c>
      <c r="AK5" s="322">
        <f t="shared" ref="AK5:AK13" si="0">F5-B5</f>
        <v>73.447940000000003</v>
      </c>
      <c r="AL5" s="285">
        <f t="shared" ref="AL5:AL13" si="1">G5-B5</f>
        <v>73.396169999999998</v>
      </c>
      <c r="AM5" s="338">
        <f t="shared" ref="AM5:AM13" si="2">H5-B5</f>
        <v>73.367339999999999</v>
      </c>
      <c r="AN5" s="285">
        <f t="shared" ref="AN5:AN13" si="3">I5-B5</f>
        <v>73.297600000000003</v>
      </c>
      <c r="AO5" s="285">
        <f t="shared" ref="AO5:AO13" si="4">J5-B5</f>
        <v>73.270380000000003</v>
      </c>
      <c r="AP5" s="285">
        <f t="shared" ref="AP5:AP13" si="5">K5-B5</f>
        <v>73.257010000000008</v>
      </c>
      <c r="AQ5" s="285">
        <f t="shared" ref="AQ5:AQ13" si="6">L5-B5</f>
        <v>73.248410000000007</v>
      </c>
      <c r="AR5" s="285">
        <f t="shared" ref="AR5:AR13" si="7">M5-B5</f>
        <v>73.240110000000001</v>
      </c>
      <c r="AS5" s="331">
        <f t="shared" ref="AS5:AS13" si="8">M5-H5</f>
        <v>-0.12722999999999729</v>
      </c>
      <c r="AT5" s="322">
        <f t="shared" ref="AT5:AT13" si="9">N5-B5</f>
        <v>73.233850000000004</v>
      </c>
      <c r="AU5" s="322">
        <f t="shared" ref="AU5:AU13" si="10">O5-B5</f>
        <v>73.228270000000009</v>
      </c>
      <c r="AV5" s="322">
        <f t="shared" ref="AV5:AV13" si="11">P5-B5</f>
        <v>73.224910000000008</v>
      </c>
      <c r="AW5" s="322">
        <f t="shared" ref="AW5:AW13" si="12">Q5-B5</f>
        <v>73.224699999999999</v>
      </c>
      <c r="AX5" s="322">
        <f t="shared" ref="AX5:AX13" si="13">R5-B5</f>
        <v>73.221699999999998</v>
      </c>
      <c r="AY5" s="335">
        <f>S5-B5</f>
        <v>73.220830000000007</v>
      </c>
      <c r="AZ5" s="292">
        <f t="shared" ref="AZ5:AZ13" si="14">AR5-AY5</f>
        <v>1.9279999999994857E-2</v>
      </c>
      <c r="BA5" s="292">
        <f t="shared" ref="BA5:BA13" si="15">AM5-AY5</f>
        <v>0.14650999999999215</v>
      </c>
      <c r="BB5" s="322">
        <f t="shared" ref="BB5:BB13" si="16">T5-B5</f>
        <v>73.21699000000001</v>
      </c>
      <c r="BC5" s="322">
        <f t="shared" ref="BC5:BC13" si="17">U5-B5</f>
        <v>73.214690000000004</v>
      </c>
      <c r="BD5" s="322">
        <f t="shared" ref="BD5:BD13" si="18">V5-B5</f>
        <v>73.211560000000006</v>
      </c>
      <c r="BE5" s="322">
        <f t="shared" ref="BE5:BE13" si="19">W5-B5</f>
        <v>73.208150000000003</v>
      </c>
      <c r="BF5" s="322">
        <f>X5-B5</f>
        <v>73.205020000000005</v>
      </c>
      <c r="BG5" s="322">
        <f>Y5-B5</f>
        <v>73.202590000000001</v>
      </c>
      <c r="BH5" s="322">
        <f>AY5-BG5</f>
        <v>1.8240000000005807E-2</v>
      </c>
      <c r="BI5" s="322">
        <f>AM5-BG5</f>
        <v>0.16474999999999795</v>
      </c>
      <c r="BJ5" s="169">
        <f>Z5-B5</f>
        <v>73.168779999999998</v>
      </c>
      <c r="BK5" s="169">
        <f>-BG5+BJ5</f>
        <v>-3.381000000000256E-2</v>
      </c>
      <c r="BL5" s="169">
        <v>2.2525899999999979</v>
      </c>
      <c r="BM5" s="169">
        <f>AC5-B5+BL5</f>
        <v>73.175669999999997</v>
      </c>
      <c r="BN5" s="169">
        <f>-BJ5+BM5</f>
        <v>6.8899999999985084E-3</v>
      </c>
      <c r="BO5" s="169">
        <f>AD5-B5+BL5</f>
        <v>73.178480000000008</v>
      </c>
      <c r="BP5" s="169">
        <f>-BM5+BO5</f>
        <v>2.8100000000108594E-3</v>
      </c>
      <c r="BQ5" s="169">
        <f>BN5+BP5</f>
        <v>9.7000000000093678E-3</v>
      </c>
      <c r="BR5" s="222" t="s">
        <v>4</v>
      </c>
      <c r="BS5" s="221">
        <f>-AK7+AM7</f>
        <v>-6.1329999999998108E-2</v>
      </c>
      <c r="BT5" s="221">
        <f>AR7-AK7</f>
        <v>-0.18603000000000236</v>
      </c>
      <c r="BU5" s="4">
        <f>AY7-AK7</f>
        <v>-0.20583999999999492</v>
      </c>
      <c r="BV5" s="4">
        <f>BG7-AK7</f>
        <v>-0.22417000000000087</v>
      </c>
      <c r="BW5" s="4">
        <f>BJ7-AK7</f>
        <v>-0.25802000000000191</v>
      </c>
    </row>
    <row r="6" spans="1:76" x14ac:dyDescent="0.25">
      <c r="A6" s="236" t="s">
        <v>0</v>
      </c>
      <c r="B6" s="237">
        <v>5.0315699999999932</v>
      </c>
      <c r="C6" s="240"/>
      <c r="D6" s="240"/>
      <c r="E6" s="217">
        <v>78.382459999999995</v>
      </c>
      <c r="F6" s="217">
        <v>78.375299999999996</v>
      </c>
      <c r="G6" s="217">
        <v>78.335300000000004</v>
      </c>
      <c r="H6" s="217">
        <v>78.306870000000004</v>
      </c>
      <c r="I6" s="240">
        <v>78.246210000000005</v>
      </c>
      <c r="J6" s="240">
        <v>78.218779999999995</v>
      </c>
      <c r="K6" s="240">
        <v>78.203530000000001</v>
      </c>
      <c r="L6" s="240">
        <v>78.192869999999999</v>
      </c>
      <c r="M6" s="240">
        <v>78.186130000000006</v>
      </c>
      <c r="N6" s="204">
        <v>78.178600000000003</v>
      </c>
      <c r="O6" s="204">
        <v>78.174210000000002</v>
      </c>
      <c r="P6" s="204">
        <v>78.170950000000005</v>
      </c>
      <c r="Q6" s="204">
        <v>78.167109999999994</v>
      </c>
      <c r="R6" s="204">
        <v>78.166489999999996</v>
      </c>
      <c r="S6" s="323">
        <v>78.164789999999996</v>
      </c>
      <c r="T6" s="204">
        <v>78.160939999999997</v>
      </c>
      <c r="U6" s="323">
        <v>78.158460000000005</v>
      </c>
      <c r="V6" s="204">
        <v>78.155789999999996</v>
      </c>
      <c r="W6" s="204">
        <v>78.153660000000002</v>
      </c>
      <c r="X6" s="204">
        <v>78.149839999999998</v>
      </c>
      <c r="Y6" s="372">
        <v>78.148650000000004</v>
      </c>
      <c r="Z6" s="352">
        <v>78.11788</v>
      </c>
      <c r="AA6" s="420">
        <v>76.251390000000001</v>
      </c>
      <c r="AB6" s="4">
        <f>AA6-0.005</f>
        <v>76.246390000000005</v>
      </c>
      <c r="AC6" s="352">
        <v>76.246039999999994</v>
      </c>
      <c r="AD6" s="221">
        <v>76.248649999999998</v>
      </c>
      <c r="AE6" s="418">
        <v>76.480440000000002</v>
      </c>
      <c r="AF6" s="4">
        <f t="shared" ref="AF6:AF7" si="20">AE6-AC6</f>
        <v>0.23440000000000794</v>
      </c>
      <c r="AG6" s="462"/>
      <c r="AH6" s="50">
        <v>73.351240000000004</v>
      </c>
      <c r="AK6" s="285">
        <f t="shared" si="0"/>
        <v>73.343730000000008</v>
      </c>
      <c r="AL6" s="285">
        <f t="shared" si="1"/>
        <v>73.303730000000016</v>
      </c>
      <c r="AM6" s="338">
        <f t="shared" si="2"/>
        <v>73.275300000000016</v>
      </c>
      <c r="AN6" s="285">
        <f t="shared" si="3"/>
        <v>73.214640000000017</v>
      </c>
      <c r="AO6" s="285">
        <f t="shared" si="4"/>
        <v>73.187210000000007</v>
      </c>
      <c r="AP6" s="285">
        <f t="shared" si="5"/>
        <v>73.171960000000013</v>
      </c>
      <c r="AQ6" s="285">
        <f t="shared" si="6"/>
        <v>73.161300000000011</v>
      </c>
      <c r="AR6" s="285">
        <f t="shared" si="7"/>
        <v>73.154560000000018</v>
      </c>
      <c r="AS6" s="332">
        <f t="shared" si="8"/>
        <v>-0.12073999999999785</v>
      </c>
      <c r="AT6" s="322">
        <f t="shared" si="9"/>
        <v>73.147030000000015</v>
      </c>
      <c r="AU6" s="322">
        <f t="shared" si="10"/>
        <v>73.142640000000014</v>
      </c>
      <c r="AV6" s="322">
        <f t="shared" si="11"/>
        <v>73.139380000000017</v>
      </c>
      <c r="AW6" s="322">
        <f t="shared" si="12"/>
        <v>73.135540000000006</v>
      </c>
      <c r="AX6" s="322">
        <f t="shared" si="13"/>
        <v>73.134920000000008</v>
      </c>
      <c r="AY6" s="335">
        <f t="shared" ref="AY6:AY13" si="21">S6-B6</f>
        <v>73.133220000000009</v>
      </c>
      <c r="AZ6" s="293">
        <f t="shared" si="14"/>
        <v>2.134000000000924E-2</v>
      </c>
      <c r="BA6" s="293">
        <f t="shared" si="15"/>
        <v>0.14208000000000709</v>
      </c>
      <c r="BB6" s="322">
        <f t="shared" si="16"/>
        <v>73.129370000000009</v>
      </c>
      <c r="BC6" s="322">
        <f t="shared" si="17"/>
        <v>73.126890000000017</v>
      </c>
      <c r="BD6" s="322">
        <f t="shared" si="18"/>
        <v>73.124220000000008</v>
      </c>
      <c r="BE6" s="322">
        <f t="shared" si="19"/>
        <v>73.122090000000014</v>
      </c>
      <c r="BF6" s="322">
        <f t="shared" ref="BF6:BF13" si="22">X6-B6</f>
        <v>73.11827000000001</v>
      </c>
      <c r="BG6" s="322">
        <f t="shared" ref="BG6:BG12" si="23">Y6-B6</f>
        <v>73.117080000000016</v>
      </c>
      <c r="BH6" s="322">
        <f t="shared" ref="BH6:BH12" si="24">AY6-BG6</f>
        <v>1.6139999999992938E-2</v>
      </c>
      <c r="BI6" s="322">
        <f t="shared" ref="BI6:BI13" si="25">AM6-BG6</f>
        <v>0.15822000000000003</v>
      </c>
      <c r="BJ6" s="169">
        <f>Z6-B6</f>
        <v>73.086310000000012</v>
      </c>
      <c r="BK6" s="169">
        <f t="shared" ref="BK6:BK13" si="26">-BG6+BJ6</f>
        <v>-3.0770000000003961E-2</v>
      </c>
      <c r="BL6" s="169">
        <v>1.9023699999999906</v>
      </c>
      <c r="BM6" s="169">
        <f>AC6-B6+BL6</f>
        <v>73.116839999999996</v>
      </c>
      <c r="BN6" s="428">
        <f t="shared" ref="BN6:BN13" si="27">-BJ6+BM6</f>
        <v>3.0529999999984625E-2</v>
      </c>
      <c r="BO6" s="169">
        <f t="shared" ref="BO6:BO7" si="28">AD6-B6+BL6</f>
        <v>73.119450000000001</v>
      </c>
      <c r="BP6" s="169">
        <f t="shared" ref="BP6:BP7" si="29">-BM6+BO6</f>
        <v>2.6100000000042201E-3</v>
      </c>
      <c r="BQ6" s="169">
        <f t="shared" ref="BQ6:BQ7" si="30">BN6+BP6</f>
        <v>3.3139999999988845E-2</v>
      </c>
      <c r="BR6" s="222" t="s">
        <v>0</v>
      </c>
      <c r="BS6" s="221">
        <f>-AK6+AM6</f>
        <v>-6.8429999999992219E-2</v>
      </c>
      <c r="BT6" s="221">
        <f>AR6-AK6</f>
        <v>-0.18916999999999007</v>
      </c>
      <c r="BU6" s="4">
        <f>AY6-AK6</f>
        <v>-0.21050999999999931</v>
      </c>
      <c r="BV6" s="4">
        <f>BG6-AK6</f>
        <v>-0.22664999999999225</v>
      </c>
      <c r="BW6" s="4">
        <f>BJ6-AK6</f>
        <v>-0.25741999999999621</v>
      </c>
    </row>
    <row r="7" spans="1:76" x14ac:dyDescent="0.25">
      <c r="A7" s="236" t="s">
        <v>4</v>
      </c>
      <c r="B7" s="237">
        <v>5.0180100000000003</v>
      </c>
      <c r="C7" s="240"/>
      <c r="D7" s="240"/>
      <c r="E7" s="217">
        <v>78.352509999999995</v>
      </c>
      <c r="F7" s="217">
        <v>78.335149999999999</v>
      </c>
      <c r="G7" s="217">
        <v>78.305080000000004</v>
      </c>
      <c r="H7" s="217">
        <v>78.273820000000001</v>
      </c>
      <c r="I7" s="240">
        <v>78.207570000000004</v>
      </c>
      <c r="J7" s="240">
        <v>78.180149999999998</v>
      </c>
      <c r="K7" s="240">
        <v>78.166290000000004</v>
      </c>
      <c r="L7" s="240">
        <v>78.15607</v>
      </c>
      <c r="M7" s="240">
        <v>78.149119999999996</v>
      </c>
      <c r="N7" s="204">
        <v>78.142179999999996</v>
      </c>
      <c r="O7" s="204">
        <v>78.137590000000003</v>
      </c>
      <c r="P7" s="204">
        <v>78.134919999999994</v>
      </c>
      <c r="Q7" s="204">
        <v>78.131429999999995</v>
      </c>
      <c r="R7" s="204">
        <v>78.130759999999995</v>
      </c>
      <c r="S7" s="323">
        <v>78.129310000000004</v>
      </c>
      <c r="T7" s="204">
        <v>78.126480000000001</v>
      </c>
      <c r="U7" s="323">
        <v>78.123159999999999</v>
      </c>
      <c r="V7" s="204">
        <v>78.120710000000003</v>
      </c>
      <c r="W7" s="204">
        <v>78.117500000000007</v>
      </c>
      <c r="X7" s="323">
        <v>78.113200000000006</v>
      </c>
      <c r="Y7" s="372">
        <v>78.110979999999998</v>
      </c>
      <c r="Z7" s="352">
        <v>78.077129999999997</v>
      </c>
      <c r="AA7" s="352">
        <v>75.898560000000003</v>
      </c>
      <c r="AB7" s="4">
        <f t="shared" ref="AB7:AB13" si="31">AA7-0.005</f>
        <v>75.893560000000008</v>
      </c>
      <c r="AC7" s="352">
        <v>75.892960000000002</v>
      </c>
      <c r="AD7" s="221">
        <v>75.895449999999997</v>
      </c>
      <c r="AE7" s="418">
        <v>76.164270000000002</v>
      </c>
      <c r="AF7" s="4">
        <f t="shared" si="20"/>
        <v>0.27130999999999972</v>
      </c>
      <c r="AG7" s="4"/>
      <c r="AH7" s="47">
        <v>73.33878</v>
      </c>
      <c r="AK7" s="285">
        <f t="shared" si="0"/>
        <v>73.317139999999995</v>
      </c>
      <c r="AL7" s="285">
        <f t="shared" si="1"/>
        <v>73.28707</v>
      </c>
      <c r="AM7" s="338">
        <f t="shared" si="2"/>
        <v>73.255809999999997</v>
      </c>
      <c r="AN7" s="285">
        <f t="shared" si="3"/>
        <v>73.18956</v>
      </c>
      <c r="AO7" s="285">
        <f t="shared" si="4"/>
        <v>73.162139999999994</v>
      </c>
      <c r="AP7" s="285">
        <f t="shared" si="5"/>
        <v>73.14828</v>
      </c>
      <c r="AQ7" s="285">
        <f t="shared" si="6"/>
        <v>73.138059999999996</v>
      </c>
      <c r="AR7" s="285">
        <f t="shared" si="7"/>
        <v>73.131109999999993</v>
      </c>
      <c r="AS7" s="332">
        <f t="shared" si="8"/>
        <v>-0.12470000000000425</v>
      </c>
      <c r="AT7" s="322">
        <f t="shared" si="9"/>
        <v>73.124169999999992</v>
      </c>
      <c r="AU7" s="322">
        <f t="shared" si="10"/>
        <v>73.119579999999999</v>
      </c>
      <c r="AV7" s="322">
        <f t="shared" si="11"/>
        <v>73.11690999999999</v>
      </c>
      <c r="AW7" s="322">
        <f t="shared" si="12"/>
        <v>73.113419999999991</v>
      </c>
      <c r="AX7" s="322">
        <f t="shared" si="13"/>
        <v>73.112749999999991</v>
      </c>
      <c r="AY7" s="335">
        <f t="shared" si="21"/>
        <v>73.1113</v>
      </c>
      <c r="AZ7" s="293">
        <f t="shared" si="14"/>
        <v>1.9809999999992556E-2</v>
      </c>
      <c r="BA7" s="293">
        <f t="shared" si="15"/>
        <v>0.14450999999999681</v>
      </c>
      <c r="BB7" s="322">
        <f t="shared" si="16"/>
        <v>73.108469999999997</v>
      </c>
      <c r="BC7" s="322">
        <f t="shared" si="17"/>
        <v>73.105149999999995</v>
      </c>
      <c r="BD7" s="322">
        <f t="shared" si="18"/>
        <v>73.102699999999999</v>
      </c>
      <c r="BE7" s="322">
        <f t="shared" si="19"/>
        <v>73.099490000000003</v>
      </c>
      <c r="BF7" s="322">
        <f t="shared" si="22"/>
        <v>73.095190000000002</v>
      </c>
      <c r="BG7" s="322">
        <f t="shared" si="23"/>
        <v>73.092969999999994</v>
      </c>
      <c r="BH7" s="322">
        <f t="shared" si="24"/>
        <v>1.8330000000005953E-2</v>
      </c>
      <c r="BI7" s="322">
        <f t="shared" si="25"/>
        <v>0.16284000000000276</v>
      </c>
      <c r="BJ7" s="169">
        <f t="shared" ref="BJ7:BJ13" si="32">Z7-B7</f>
        <v>73.059119999999993</v>
      </c>
      <c r="BK7" s="169">
        <f t="shared" si="26"/>
        <v>-3.3850000000001046E-2</v>
      </c>
      <c r="BL7" s="169">
        <v>2.1925200000000018</v>
      </c>
      <c r="BM7" s="169">
        <f>AC7-B7+BL7</f>
        <v>73.06747</v>
      </c>
      <c r="BN7" s="169">
        <f t="shared" si="27"/>
        <v>8.350000000007185E-3</v>
      </c>
      <c r="BO7" s="169">
        <f t="shared" si="28"/>
        <v>73.069959999999995</v>
      </c>
      <c r="BP7" s="169">
        <f t="shared" si="29"/>
        <v>2.4899999999945521E-3</v>
      </c>
      <c r="BQ7" s="169">
        <f t="shared" si="30"/>
        <v>1.0840000000001737E-2</v>
      </c>
      <c r="BR7" s="222" t="s">
        <v>3</v>
      </c>
      <c r="BS7" s="221">
        <f>-AK5+AM5</f>
        <v>-8.0600000000004002E-2</v>
      </c>
      <c r="BT7" s="221">
        <f>AR5-AK5</f>
        <v>-0.20783000000000129</v>
      </c>
      <c r="BU7" s="4">
        <f>AY5-AK5</f>
        <v>-0.22710999999999615</v>
      </c>
      <c r="BV7" s="4">
        <f>BG5-AK5</f>
        <v>-0.24535000000000196</v>
      </c>
      <c r="BW7" s="4">
        <f>BJ5-AK5</f>
        <v>-0.27916000000000452</v>
      </c>
    </row>
    <row r="8" spans="1:76" x14ac:dyDescent="0.25">
      <c r="A8" s="236" t="s">
        <v>93</v>
      </c>
      <c r="B8" s="237">
        <v>2.335</v>
      </c>
      <c r="C8" s="240"/>
      <c r="D8" s="240"/>
      <c r="E8" s="217">
        <v>78.340770000000006</v>
      </c>
      <c r="F8" s="217">
        <v>78.321569999999994</v>
      </c>
      <c r="G8" s="217">
        <v>78.260360000000006</v>
      </c>
      <c r="H8" s="217">
        <v>78.230130000000003</v>
      </c>
      <c r="I8" s="240">
        <v>78.160250000000005</v>
      </c>
      <c r="J8" s="240">
        <v>78.131600000000006</v>
      </c>
      <c r="K8" s="240">
        <v>78.118020000000001</v>
      </c>
      <c r="L8" s="240">
        <v>78.107489999999999</v>
      </c>
      <c r="M8" s="240">
        <v>78.100939999999994</v>
      </c>
      <c r="N8" s="204">
        <v>78.09348</v>
      </c>
      <c r="O8" s="204">
        <v>78.088260000000005</v>
      </c>
      <c r="P8" s="204">
        <v>78.085579999999993</v>
      </c>
      <c r="Q8" s="204">
        <v>78.083039999999997</v>
      </c>
      <c r="R8" s="204">
        <v>78.081659999999999</v>
      </c>
      <c r="S8" s="323">
        <v>78.081609999999998</v>
      </c>
      <c r="T8" s="323">
        <v>78.077190000000002</v>
      </c>
      <c r="U8" s="323">
        <v>78.073939999999993</v>
      </c>
      <c r="V8" s="323">
        <v>78.071309999999997</v>
      </c>
      <c r="W8" s="323">
        <v>78.068029999999993</v>
      </c>
      <c r="X8" s="323">
        <v>78.0642</v>
      </c>
      <c r="Y8" s="337">
        <v>78.062330000000003</v>
      </c>
      <c r="Z8" s="323">
        <v>78.026619999999994</v>
      </c>
      <c r="AA8" s="323">
        <v>75.720129999999997</v>
      </c>
      <c r="AB8" s="4">
        <f>AA8-0.011</f>
        <v>75.709130000000002</v>
      </c>
      <c r="AC8" s="323"/>
      <c r="AE8" s="4"/>
      <c r="AI8" s="4"/>
      <c r="AK8" s="285">
        <f t="shared" si="0"/>
        <v>75.98657</v>
      </c>
      <c r="AL8" s="285">
        <f t="shared" si="1"/>
        <v>75.925360000000012</v>
      </c>
      <c r="AM8" s="338">
        <f t="shared" si="2"/>
        <v>75.895130000000009</v>
      </c>
      <c r="AN8" s="285">
        <f t="shared" si="3"/>
        <v>75.825250000000011</v>
      </c>
      <c r="AO8" s="285">
        <f t="shared" si="4"/>
        <v>75.796600000000012</v>
      </c>
      <c r="AP8" s="285">
        <f t="shared" si="5"/>
        <v>75.783020000000008</v>
      </c>
      <c r="AQ8" s="285">
        <f t="shared" si="6"/>
        <v>75.772490000000005</v>
      </c>
      <c r="AR8" s="285">
        <f t="shared" si="7"/>
        <v>75.765940000000001</v>
      </c>
      <c r="AS8" s="332">
        <f t="shared" si="8"/>
        <v>-0.12919000000000835</v>
      </c>
      <c r="AT8" s="322">
        <f t="shared" si="9"/>
        <v>75.758480000000006</v>
      </c>
      <c r="AU8" s="322">
        <f t="shared" si="10"/>
        <v>75.753260000000012</v>
      </c>
      <c r="AV8" s="322">
        <f t="shared" si="11"/>
        <v>75.750579999999999</v>
      </c>
      <c r="AW8" s="322">
        <f t="shared" si="12"/>
        <v>75.748040000000003</v>
      </c>
      <c r="AX8" s="322">
        <f t="shared" si="13"/>
        <v>75.746660000000006</v>
      </c>
      <c r="AY8" s="335">
        <f t="shared" si="21"/>
        <v>75.746610000000004</v>
      </c>
      <c r="AZ8" s="293">
        <f t="shared" si="14"/>
        <v>1.9329999999996517E-2</v>
      </c>
      <c r="BA8" s="293">
        <f t="shared" si="15"/>
        <v>0.14852000000000487</v>
      </c>
      <c r="BB8" s="322">
        <f t="shared" si="16"/>
        <v>75.742190000000008</v>
      </c>
      <c r="BC8" s="322">
        <f t="shared" si="17"/>
        <v>75.738939999999999</v>
      </c>
      <c r="BD8" s="322">
        <f t="shared" si="18"/>
        <v>75.736310000000003</v>
      </c>
      <c r="BE8" s="322">
        <f t="shared" si="19"/>
        <v>75.733029999999999</v>
      </c>
      <c r="BF8" s="322">
        <f t="shared" si="22"/>
        <v>75.729200000000006</v>
      </c>
      <c r="BG8" s="361">
        <f t="shared" si="23"/>
        <v>75.727330000000009</v>
      </c>
      <c r="BH8" s="322">
        <f t="shared" si="24"/>
        <v>1.9279999999994857E-2</v>
      </c>
      <c r="BI8" s="322">
        <f t="shared" si="25"/>
        <v>0.16779999999999973</v>
      </c>
      <c r="BJ8" s="169">
        <f>Z8-B8</f>
        <v>75.69162</v>
      </c>
      <c r="BK8" s="169">
        <f t="shared" si="26"/>
        <v>-3.571000000000879E-2</v>
      </c>
      <c r="BL8" s="122" t="s">
        <v>386</v>
      </c>
      <c r="BM8" s="169">
        <f>AB8</f>
        <v>75.709130000000002</v>
      </c>
      <c r="BN8" s="169">
        <f t="shared" si="27"/>
        <v>1.7510000000001469E-2</v>
      </c>
      <c r="BO8" s="122" t="s">
        <v>361</v>
      </c>
      <c r="BP8" s="122"/>
      <c r="BQ8" s="122"/>
    </row>
    <row r="9" spans="1:76" x14ac:dyDescent="0.25">
      <c r="A9" s="236" t="s">
        <v>95</v>
      </c>
      <c r="B9" s="237">
        <v>1.9350000000000001</v>
      </c>
      <c r="C9" s="240"/>
      <c r="D9" s="240"/>
      <c r="E9" s="217">
        <v>78.359129999999993</v>
      </c>
      <c r="F9" s="217">
        <v>78.350729999999999</v>
      </c>
      <c r="G9" s="217">
        <v>78.322699999999998</v>
      </c>
      <c r="H9" s="217">
        <v>78.292479999999998</v>
      </c>
      <c r="I9" s="240">
        <v>78.231059999999999</v>
      </c>
      <c r="J9" s="240">
        <v>78.203230000000005</v>
      </c>
      <c r="K9" s="242">
        <v>78.187899999999999</v>
      </c>
      <c r="L9" s="240">
        <v>78.177000000000007</v>
      </c>
      <c r="M9" s="240">
        <v>78.169359999999998</v>
      </c>
      <c r="N9" s="204">
        <v>78.161320000000003</v>
      </c>
      <c r="O9" s="204">
        <v>78.157169999999994</v>
      </c>
      <c r="P9" s="204">
        <v>78.153859999999995</v>
      </c>
      <c r="Q9" s="204">
        <v>78.150189999999995</v>
      </c>
      <c r="R9" s="204">
        <v>78.149510000000006</v>
      </c>
      <c r="S9" s="323">
        <v>78.147310000000004</v>
      </c>
      <c r="T9" s="323">
        <v>78.143640000000005</v>
      </c>
      <c r="U9" s="204">
        <v>78.140739999999994</v>
      </c>
      <c r="V9" s="323">
        <v>78.138400000000004</v>
      </c>
      <c r="W9" s="323">
        <v>78.136200000000002</v>
      </c>
      <c r="X9" s="323">
        <v>78.132329999999996</v>
      </c>
      <c r="Y9" s="337">
        <v>78.130799999999994</v>
      </c>
      <c r="Z9" s="323">
        <v>78.0976</v>
      </c>
      <c r="AA9" s="323">
        <v>76.188090000000003</v>
      </c>
      <c r="AB9" s="4">
        <f t="shared" ref="AB9:AB13" si="33">AA9-0.011</f>
        <v>76.177090000000007</v>
      </c>
      <c r="AC9" s="323"/>
      <c r="AE9" s="4"/>
      <c r="AI9" s="4"/>
      <c r="AK9" s="285">
        <f t="shared" si="0"/>
        <v>76.415729999999996</v>
      </c>
      <c r="AL9" s="285">
        <f t="shared" si="1"/>
        <v>76.387699999999995</v>
      </c>
      <c r="AM9" s="338">
        <f t="shared" si="2"/>
        <v>76.357479999999995</v>
      </c>
      <c r="AN9" s="285">
        <f t="shared" si="3"/>
        <v>76.296059999999997</v>
      </c>
      <c r="AO9" s="285">
        <f t="shared" si="4"/>
        <v>76.268230000000003</v>
      </c>
      <c r="AP9" s="285">
        <f t="shared" si="5"/>
        <v>76.252899999999997</v>
      </c>
      <c r="AQ9" s="285">
        <f t="shared" si="6"/>
        <v>76.242000000000004</v>
      </c>
      <c r="AR9" s="285">
        <f t="shared" si="7"/>
        <v>76.234359999999995</v>
      </c>
      <c r="AS9" s="332">
        <f t="shared" si="8"/>
        <v>-0.12312000000000012</v>
      </c>
      <c r="AT9" s="322">
        <f t="shared" si="9"/>
        <v>76.226320000000001</v>
      </c>
      <c r="AU9" s="322">
        <f t="shared" si="10"/>
        <v>76.222169999999991</v>
      </c>
      <c r="AV9" s="322">
        <f t="shared" si="11"/>
        <v>76.218859999999992</v>
      </c>
      <c r="AW9" s="322">
        <f t="shared" si="12"/>
        <v>76.215189999999993</v>
      </c>
      <c r="AX9" s="322">
        <f t="shared" si="13"/>
        <v>76.214510000000004</v>
      </c>
      <c r="AY9" s="335">
        <f t="shared" si="21"/>
        <v>76.212310000000002</v>
      </c>
      <c r="AZ9" s="293">
        <f t="shared" si="14"/>
        <v>2.204999999999302E-2</v>
      </c>
      <c r="BA9" s="293">
        <f t="shared" si="15"/>
        <v>0.14516999999999314</v>
      </c>
      <c r="BB9" s="322">
        <f t="shared" si="16"/>
        <v>76.208640000000003</v>
      </c>
      <c r="BC9" s="322">
        <f t="shared" si="17"/>
        <v>76.205739999999992</v>
      </c>
      <c r="BD9" s="322">
        <f t="shared" si="18"/>
        <v>76.203400000000002</v>
      </c>
      <c r="BE9" s="322">
        <f t="shared" si="19"/>
        <v>76.2012</v>
      </c>
      <c r="BF9" s="322">
        <f t="shared" si="22"/>
        <v>76.197329999999994</v>
      </c>
      <c r="BG9" s="361">
        <f t="shared" si="23"/>
        <v>76.195799999999991</v>
      </c>
      <c r="BH9" s="322">
        <f t="shared" si="24"/>
        <v>1.6510000000010905E-2</v>
      </c>
      <c r="BI9" s="322">
        <f t="shared" si="25"/>
        <v>0.16168000000000404</v>
      </c>
      <c r="BJ9" s="169">
        <f>Z9-B9</f>
        <v>76.162599999999998</v>
      </c>
      <c r="BK9" s="169">
        <f t="shared" si="26"/>
        <v>-3.3199999999993679E-2</v>
      </c>
      <c r="BL9" s="122" t="s">
        <v>386</v>
      </c>
      <c r="BM9" s="169">
        <f t="shared" ref="BM9:BM13" si="34">AB9</f>
        <v>76.177090000000007</v>
      </c>
      <c r="BN9" s="169">
        <f t="shared" si="27"/>
        <v>1.4490000000009218E-2</v>
      </c>
      <c r="BO9" s="122" t="s">
        <v>361</v>
      </c>
      <c r="BP9" s="122"/>
      <c r="BQ9" s="122"/>
    </row>
    <row r="10" spans="1:76" x14ac:dyDescent="0.25">
      <c r="A10" s="236" t="s">
        <v>96</v>
      </c>
      <c r="B10" s="237">
        <v>2.335</v>
      </c>
      <c r="C10" s="240"/>
      <c r="D10" s="240"/>
      <c r="E10" s="217">
        <v>78.382999999999996</v>
      </c>
      <c r="F10" s="217">
        <v>78.369659999999996</v>
      </c>
      <c r="G10" s="217">
        <v>78.328900000000004</v>
      </c>
      <c r="H10" s="217">
        <v>78.298109999999994</v>
      </c>
      <c r="I10" s="240">
        <v>78.231489999999994</v>
      </c>
      <c r="J10" s="240">
        <v>78.203969999999998</v>
      </c>
      <c r="K10" s="240">
        <v>78.189570000000003</v>
      </c>
      <c r="L10" s="240">
        <v>78.178319999999999</v>
      </c>
      <c r="M10" s="240">
        <v>78.171520000000001</v>
      </c>
      <c r="N10" s="204">
        <v>78.163880000000006</v>
      </c>
      <c r="O10" s="204">
        <v>78.159599999999998</v>
      </c>
      <c r="P10" s="204">
        <v>78.156559999999999</v>
      </c>
      <c r="Q10" s="204">
        <v>78.156379999999999</v>
      </c>
      <c r="R10" s="204">
        <v>78.153170000000003</v>
      </c>
      <c r="S10" s="323">
        <v>78.151499999999999</v>
      </c>
      <c r="T10" s="323">
        <v>78.147729999999996</v>
      </c>
      <c r="U10" s="204">
        <v>78.145039999999995</v>
      </c>
      <c r="V10" s="323">
        <v>78.141679999999994</v>
      </c>
      <c r="W10" s="323">
        <v>78.13888</v>
      </c>
      <c r="X10" s="323">
        <v>78.133859999999999</v>
      </c>
      <c r="Y10" s="337">
        <v>78.132090000000005</v>
      </c>
      <c r="Z10" s="323">
        <v>78.096299999999999</v>
      </c>
      <c r="AA10" s="323">
        <v>75.786940000000001</v>
      </c>
      <c r="AB10" s="4">
        <f t="shared" si="33"/>
        <v>75.775940000000006</v>
      </c>
      <c r="AC10" s="323"/>
      <c r="AE10" s="4"/>
      <c r="AI10" s="4"/>
      <c r="AK10" s="285">
        <f t="shared" si="0"/>
        <v>76.034660000000002</v>
      </c>
      <c r="AL10" s="285">
        <f t="shared" si="1"/>
        <v>75.993900000000011</v>
      </c>
      <c r="AM10" s="338">
        <f t="shared" si="2"/>
        <v>75.96311</v>
      </c>
      <c r="AN10" s="285">
        <f t="shared" si="3"/>
        <v>75.89649</v>
      </c>
      <c r="AO10" s="285">
        <f t="shared" si="4"/>
        <v>75.868970000000004</v>
      </c>
      <c r="AP10" s="285">
        <f t="shared" si="5"/>
        <v>75.85457000000001</v>
      </c>
      <c r="AQ10" s="285">
        <f t="shared" si="6"/>
        <v>75.843320000000006</v>
      </c>
      <c r="AR10" s="285">
        <f t="shared" si="7"/>
        <v>75.836520000000007</v>
      </c>
      <c r="AS10" s="332">
        <f t="shared" si="8"/>
        <v>-0.1265899999999931</v>
      </c>
      <c r="AT10" s="322">
        <f t="shared" si="9"/>
        <v>75.828880000000012</v>
      </c>
      <c r="AU10" s="322">
        <f t="shared" si="10"/>
        <v>75.824600000000004</v>
      </c>
      <c r="AV10" s="322">
        <f t="shared" si="11"/>
        <v>75.821560000000005</v>
      </c>
      <c r="AW10" s="322">
        <f t="shared" si="12"/>
        <v>75.821380000000005</v>
      </c>
      <c r="AX10" s="322">
        <f t="shared" si="13"/>
        <v>75.818170000000009</v>
      </c>
      <c r="AY10" s="335">
        <f t="shared" si="21"/>
        <v>75.816500000000005</v>
      </c>
      <c r="AZ10" s="293">
        <f t="shared" si="14"/>
        <v>2.0020000000002369E-2</v>
      </c>
      <c r="BA10" s="293">
        <f t="shared" si="15"/>
        <v>0.14660999999999547</v>
      </c>
      <c r="BB10" s="322">
        <f t="shared" si="16"/>
        <v>75.812730000000002</v>
      </c>
      <c r="BC10" s="322">
        <f t="shared" si="17"/>
        <v>75.810040000000001</v>
      </c>
      <c r="BD10" s="322">
        <f t="shared" si="18"/>
        <v>75.80668</v>
      </c>
      <c r="BE10" s="322">
        <f t="shared" si="19"/>
        <v>75.803880000000007</v>
      </c>
      <c r="BF10" s="322">
        <f t="shared" si="22"/>
        <v>75.798860000000005</v>
      </c>
      <c r="BG10" s="361">
        <f t="shared" si="23"/>
        <v>75.797090000000011</v>
      </c>
      <c r="BH10" s="322">
        <f t="shared" si="24"/>
        <v>1.9409999999993488E-2</v>
      </c>
      <c r="BI10" s="322">
        <f t="shared" si="25"/>
        <v>0.16601999999998895</v>
      </c>
      <c r="BJ10" s="169">
        <f t="shared" si="32"/>
        <v>75.761300000000006</v>
      </c>
      <c r="BK10" s="169">
        <f t="shared" si="26"/>
        <v>-3.5790000000005762E-2</v>
      </c>
      <c r="BL10" s="122" t="s">
        <v>386</v>
      </c>
      <c r="BM10" s="169">
        <f t="shared" si="34"/>
        <v>75.775940000000006</v>
      </c>
      <c r="BN10" s="169">
        <f t="shared" si="27"/>
        <v>1.4639999999999986E-2</v>
      </c>
      <c r="BO10" s="122" t="s">
        <v>361</v>
      </c>
      <c r="BP10" s="122"/>
      <c r="BQ10" s="122"/>
    </row>
    <row r="11" spans="1:76" x14ac:dyDescent="0.25">
      <c r="A11" s="236" t="s">
        <v>97</v>
      </c>
      <c r="B11" s="237">
        <v>2.335</v>
      </c>
      <c r="C11" s="240"/>
      <c r="D11" s="240"/>
      <c r="E11" s="217">
        <v>78.336470000000006</v>
      </c>
      <c r="F11" s="217">
        <v>78.321740000000005</v>
      </c>
      <c r="G11" s="217">
        <v>78.273679999999999</v>
      </c>
      <c r="H11" s="217">
        <v>78.246859999999998</v>
      </c>
      <c r="I11" s="240">
        <v>78.181749999999994</v>
      </c>
      <c r="J11" s="240">
        <v>78.15334</v>
      </c>
      <c r="K11" s="240">
        <v>78.138379999999998</v>
      </c>
      <c r="L11" s="240">
        <v>78.127300000000005</v>
      </c>
      <c r="M11" s="240">
        <v>78.119929999999997</v>
      </c>
      <c r="N11" s="204">
        <v>78.111909999999995</v>
      </c>
      <c r="O11" s="204">
        <v>78.106780000000001</v>
      </c>
      <c r="P11" s="204">
        <v>78.103849999999994</v>
      </c>
      <c r="Q11" s="204">
        <v>78.100769999999997</v>
      </c>
      <c r="R11" s="204">
        <v>78.09984</v>
      </c>
      <c r="S11" s="323">
        <v>78.098839999999996</v>
      </c>
      <c r="T11" s="323">
        <v>78.095309999999998</v>
      </c>
      <c r="U11" s="204">
        <v>78.090909999999994</v>
      </c>
      <c r="V11" s="323">
        <v>78.087760000000003</v>
      </c>
      <c r="W11" s="204">
        <v>78.084639999999993</v>
      </c>
      <c r="X11" s="323">
        <v>78.079890000000006</v>
      </c>
      <c r="Y11" s="337">
        <v>78.077389999999994</v>
      </c>
      <c r="Z11" s="323">
        <v>78.040639999999996</v>
      </c>
      <c r="AA11" s="323">
        <v>75.735810000000001</v>
      </c>
      <c r="AB11" s="4">
        <f t="shared" si="33"/>
        <v>75.724810000000005</v>
      </c>
      <c r="AC11" s="323"/>
      <c r="AE11" s="4"/>
      <c r="AG11" s="4"/>
      <c r="AI11" s="4"/>
      <c r="AK11" s="285">
        <f t="shared" si="0"/>
        <v>75.986740000000012</v>
      </c>
      <c r="AL11" s="285">
        <f t="shared" si="1"/>
        <v>75.938680000000005</v>
      </c>
      <c r="AM11" s="338">
        <f t="shared" si="2"/>
        <v>75.911860000000004</v>
      </c>
      <c r="AN11" s="285">
        <f t="shared" si="3"/>
        <v>75.84675</v>
      </c>
      <c r="AO11" s="285">
        <f t="shared" si="4"/>
        <v>75.818340000000006</v>
      </c>
      <c r="AP11" s="285">
        <f t="shared" si="5"/>
        <v>75.803380000000004</v>
      </c>
      <c r="AQ11" s="285">
        <f t="shared" si="6"/>
        <v>75.792300000000012</v>
      </c>
      <c r="AR11" s="285">
        <f t="shared" si="7"/>
        <v>75.784930000000003</v>
      </c>
      <c r="AS11" s="332">
        <f t="shared" si="8"/>
        <v>-0.12693000000000154</v>
      </c>
      <c r="AT11" s="322">
        <f t="shared" si="9"/>
        <v>75.776910000000001</v>
      </c>
      <c r="AU11" s="322">
        <f t="shared" si="10"/>
        <v>75.771780000000007</v>
      </c>
      <c r="AV11" s="322">
        <f t="shared" si="11"/>
        <v>75.76885</v>
      </c>
      <c r="AW11" s="322">
        <f t="shared" si="12"/>
        <v>75.765770000000003</v>
      </c>
      <c r="AX11" s="322">
        <f t="shared" si="13"/>
        <v>75.764840000000007</v>
      </c>
      <c r="AY11" s="335">
        <f t="shared" si="21"/>
        <v>75.763840000000002</v>
      </c>
      <c r="AZ11" s="293">
        <f t="shared" si="14"/>
        <v>2.1090000000000941E-2</v>
      </c>
      <c r="BA11" s="293">
        <f t="shared" si="15"/>
        <v>0.14802000000000248</v>
      </c>
      <c r="BB11" s="322">
        <f t="shared" si="16"/>
        <v>75.760310000000004</v>
      </c>
      <c r="BC11" s="322">
        <f t="shared" si="17"/>
        <v>75.75591</v>
      </c>
      <c r="BD11" s="322">
        <f t="shared" si="18"/>
        <v>75.752760000000009</v>
      </c>
      <c r="BE11" s="322">
        <f t="shared" si="19"/>
        <v>75.749639999999999</v>
      </c>
      <c r="BF11" s="322">
        <f t="shared" si="22"/>
        <v>75.744890000000012</v>
      </c>
      <c r="BG11" s="361">
        <f t="shared" si="23"/>
        <v>75.74239</v>
      </c>
      <c r="BH11" s="314">
        <f t="shared" si="24"/>
        <v>2.1450000000001523E-2</v>
      </c>
      <c r="BI11" s="322">
        <f t="shared" si="25"/>
        <v>0.16947000000000401</v>
      </c>
      <c r="BJ11" s="169">
        <f t="shared" si="32"/>
        <v>75.705640000000002</v>
      </c>
      <c r="BK11" s="424">
        <f t="shared" si="26"/>
        <v>-3.674999999999784E-2</v>
      </c>
      <c r="BL11" s="122" t="s">
        <v>386</v>
      </c>
      <c r="BM11" s="169">
        <f t="shared" si="34"/>
        <v>75.724810000000005</v>
      </c>
      <c r="BN11" s="169">
        <f t="shared" si="27"/>
        <v>1.9170000000002574E-2</v>
      </c>
      <c r="BO11" s="122" t="s">
        <v>361</v>
      </c>
      <c r="BP11" s="122"/>
      <c r="BQ11" s="122"/>
    </row>
    <row r="12" spans="1:76" x14ac:dyDescent="0.25">
      <c r="A12" s="236" t="s">
        <v>99</v>
      </c>
      <c r="B12" s="237">
        <v>1.9350000000000001</v>
      </c>
      <c r="C12" s="240"/>
      <c r="D12" s="240"/>
      <c r="E12" s="217">
        <v>78.339609999999993</v>
      </c>
      <c r="F12" s="217">
        <v>78.326790000000003</v>
      </c>
      <c r="G12" s="217">
        <v>78.284040000000005</v>
      </c>
      <c r="H12" s="217">
        <v>78.25985</v>
      </c>
      <c r="I12" s="240">
        <v>78.197990000000004</v>
      </c>
      <c r="J12" s="240">
        <v>78.168409999999994</v>
      </c>
      <c r="K12" s="240">
        <v>78.151949999999999</v>
      </c>
      <c r="L12" s="240">
        <v>78.140060000000005</v>
      </c>
      <c r="M12" s="240">
        <v>78.131630000000001</v>
      </c>
      <c r="N12" s="204">
        <v>78.123339999999999</v>
      </c>
      <c r="O12" s="204">
        <v>78.118620000000007</v>
      </c>
      <c r="P12" s="204">
        <v>78.114630000000005</v>
      </c>
      <c r="Q12" s="204">
        <v>78.112440000000007</v>
      </c>
      <c r="R12" s="204">
        <v>78.109309999999994</v>
      </c>
      <c r="S12" s="323">
        <v>78.108350000000002</v>
      </c>
      <c r="T12" s="323">
        <v>78.103520000000003</v>
      </c>
      <c r="U12" s="323">
        <v>78.100340000000003</v>
      </c>
      <c r="V12" s="323">
        <v>78.097009999999997</v>
      </c>
      <c r="W12" s="323">
        <v>78.094560000000001</v>
      </c>
      <c r="X12" s="323">
        <v>78.090760000000003</v>
      </c>
      <c r="Y12" s="337">
        <v>78.089070000000007</v>
      </c>
      <c r="Z12" s="323">
        <v>78.052670000000006</v>
      </c>
      <c r="AA12" s="323">
        <v>76.156549999999996</v>
      </c>
      <c r="AB12" s="4">
        <f t="shared" si="33"/>
        <v>76.14555</v>
      </c>
      <c r="AC12" s="323"/>
      <c r="AE12" s="4"/>
      <c r="AG12" s="4"/>
      <c r="AI12" s="4"/>
      <c r="AK12" s="285">
        <f t="shared" si="0"/>
        <v>76.39179</v>
      </c>
      <c r="AL12" s="285">
        <f t="shared" si="1"/>
        <v>76.349040000000002</v>
      </c>
      <c r="AM12" s="338">
        <f t="shared" si="2"/>
        <v>76.324849999999998</v>
      </c>
      <c r="AN12" s="285">
        <f t="shared" si="3"/>
        <v>76.262990000000002</v>
      </c>
      <c r="AO12" s="285">
        <f t="shared" si="4"/>
        <v>76.233409999999992</v>
      </c>
      <c r="AP12" s="285">
        <f t="shared" si="5"/>
        <v>76.216949999999997</v>
      </c>
      <c r="AQ12" s="285">
        <f t="shared" si="6"/>
        <v>76.205060000000003</v>
      </c>
      <c r="AR12" s="285">
        <f t="shared" si="7"/>
        <v>76.196629999999999</v>
      </c>
      <c r="AS12" s="332">
        <f t="shared" si="8"/>
        <v>-0.12821999999999889</v>
      </c>
      <c r="AT12" s="322">
        <f t="shared" si="9"/>
        <v>76.188339999999997</v>
      </c>
      <c r="AU12" s="322">
        <f t="shared" si="10"/>
        <v>76.183620000000005</v>
      </c>
      <c r="AV12" s="322">
        <f t="shared" si="11"/>
        <v>76.179630000000003</v>
      </c>
      <c r="AW12" s="322">
        <f t="shared" si="12"/>
        <v>76.177440000000004</v>
      </c>
      <c r="AX12" s="322">
        <f t="shared" si="13"/>
        <v>76.174309999999991</v>
      </c>
      <c r="AY12" s="335">
        <f t="shared" si="21"/>
        <v>76.173349999999999</v>
      </c>
      <c r="AZ12" s="308">
        <f t="shared" si="14"/>
        <v>2.3279999999999745E-2</v>
      </c>
      <c r="BA12" s="293">
        <f t="shared" si="15"/>
        <v>0.15149999999999864</v>
      </c>
      <c r="BB12" s="322">
        <f t="shared" si="16"/>
        <v>76.168520000000001</v>
      </c>
      <c r="BC12" s="322">
        <f t="shared" si="17"/>
        <v>76.16534</v>
      </c>
      <c r="BD12" s="322">
        <f t="shared" si="18"/>
        <v>76.162009999999995</v>
      </c>
      <c r="BE12" s="322">
        <f t="shared" si="19"/>
        <v>76.159559999999999</v>
      </c>
      <c r="BF12" s="322">
        <f t="shared" si="22"/>
        <v>76.155760000000001</v>
      </c>
      <c r="BG12" s="361">
        <f t="shared" si="23"/>
        <v>76.154070000000004</v>
      </c>
      <c r="BH12" s="322">
        <f t="shared" si="24"/>
        <v>1.9279999999994857E-2</v>
      </c>
      <c r="BI12" s="322">
        <f t="shared" si="25"/>
        <v>0.17077999999999349</v>
      </c>
      <c r="BJ12" s="169">
        <f t="shared" si="32"/>
        <v>76.117670000000004</v>
      </c>
      <c r="BK12" s="169">
        <f t="shared" si="26"/>
        <v>-3.6400000000000432E-2</v>
      </c>
      <c r="BL12" s="122" t="s">
        <v>386</v>
      </c>
      <c r="BM12" s="169">
        <f t="shared" si="34"/>
        <v>76.14555</v>
      </c>
      <c r="BN12" s="169">
        <f t="shared" si="27"/>
        <v>2.787999999999613E-2</v>
      </c>
      <c r="BO12" s="122" t="s">
        <v>361</v>
      </c>
      <c r="BP12" s="122"/>
      <c r="BQ12" s="122"/>
    </row>
    <row r="13" spans="1:76" ht="15.75" thickBot="1" x14ac:dyDescent="0.3">
      <c r="A13" s="238" t="s">
        <v>100</v>
      </c>
      <c r="B13" s="24">
        <v>2.335</v>
      </c>
      <c r="C13" s="256"/>
      <c r="D13" s="256"/>
      <c r="E13" s="260">
        <v>78.310209999999998</v>
      </c>
      <c r="F13" s="260">
        <v>78.278549999999996</v>
      </c>
      <c r="G13" s="260">
        <v>78.212370000000007</v>
      </c>
      <c r="H13" s="260">
        <v>78.184460000000001</v>
      </c>
      <c r="I13" s="256">
        <v>78.112359999999995</v>
      </c>
      <c r="J13" s="256">
        <v>78.082470000000001</v>
      </c>
      <c r="K13" s="256">
        <v>78.06832</v>
      </c>
      <c r="L13" s="256">
        <v>78.057230000000004</v>
      </c>
      <c r="M13" s="256">
        <v>78.049779999999998</v>
      </c>
      <c r="N13" s="373">
        <v>78.042439999999999</v>
      </c>
      <c r="O13" s="373">
        <v>78.036029999999997</v>
      </c>
      <c r="P13" s="373">
        <v>78.033900000000003</v>
      </c>
      <c r="Q13" s="373">
        <v>78.034450000000007</v>
      </c>
      <c r="R13" s="373">
        <v>78.029349999999994</v>
      </c>
      <c r="S13" s="374">
        <v>78.028750000000002</v>
      </c>
      <c r="T13" s="374">
        <v>78.024780000000007</v>
      </c>
      <c r="U13" s="374">
        <v>78.021370000000005</v>
      </c>
      <c r="V13" s="374">
        <v>78.018169999999998</v>
      </c>
      <c r="W13" s="374">
        <v>78.014709999999994</v>
      </c>
      <c r="X13" s="374">
        <v>78.010379999999998</v>
      </c>
      <c r="Y13" s="375">
        <v>78.008170000000007</v>
      </c>
      <c r="Z13" s="323">
        <v>77.970770000000002</v>
      </c>
      <c r="AA13" s="323">
        <v>75.671059999999997</v>
      </c>
      <c r="AB13" s="4">
        <f t="shared" si="33"/>
        <v>75.660060000000001</v>
      </c>
      <c r="AC13" s="323"/>
      <c r="AE13" s="4"/>
      <c r="AG13" s="4"/>
      <c r="AI13" s="4"/>
      <c r="AK13" s="285">
        <f t="shared" si="0"/>
        <v>75.943550000000002</v>
      </c>
      <c r="AL13" s="285">
        <f t="shared" si="1"/>
        <v>75.877370000000013</v>
      </c>
      <c r="AM13" s="338">
        <f t="shared" si="2"/>
        <v>75.849460000000008</v>
      </c>
      <c r="AN13" s="285">
        <f t="shared" si="3"/>
        <v>75.777360000000002</v>
      </c>
      <c r="AO13" s="285">
        <f t="shared" si="4"/>
        <v>75.747470000000007</v>
      </c>
      <c r="AP13" s="285">
        <f t="shared" si="5"/>
        <v>75.733320000000006</v>
      </c>
      <c r="AQ13" s="285">
        <f t="shared" si="6"/>
        <v>75.72223000000001</v>
      </c>
      <c r="AR13" s="285">
        <f t="shared" si="7"/>
        <v>75.714780000000005</v>
      </c>
      <c r="AS13" s="333">
        <f t="shared" si="8"/>
        <v>-0.13468000000000302</v>
      </c>
      <c r="AT13" s="322">
        <f t="shared" si="9"/>
        <v>75.707440000000005</v>
      </c>
      <c r="AU13" s="322">
        <f t="shared" si="10"/>
        <v>75.701030000000003</v>
      </c>
      <c r="AV13" s="322">
        <f t="shared" si="11"/>
        <v>75.698900000000009</v>
      </c>
      <c r="AW13" s="322">
        <f t="shared" si="12"/>
        <v>75.699450000000013</v>
      </c>
      <c r="AX13" s="322">
        <f t="shared" si="13"/>
        <v>75.69435</v>
      </c>
      <c r="AY13" s="335">
        <f t="shared" si="21"/>
        <v>75.693750000000009</v>
      </c>
      <c r="AZ13" s="294">
        <f t="shared" si="14"/>
        <v>2.1029999999996107E-2</v>
      </c>
      <c r="BA13" s="307">
        <f t="shared" si="15"/>
        <v>0.15570999999999913</v>
      </c>
      <c r="BB13" s="322">
        <f t="shared" si="16"/>
        <v>75.689780000000013</v>
      </c>
      <c r="BC13" s="322">
        <f t="shared" si="17"/>
        <v>75.686370000000011</v>
      </c>
      <c r="BD13" s="322">
        <f t="shared" si="18"/>
        <v>75.683170000000004</v>
      </c>
      <c r="BE13" s="322">
        <f t="shared" si="19"/>
        <v>75.67971</v>
      </c>
      <c r="BF13" s="322">
        <f t="shared" si="22"/>
        <v>75.675380000000004</v>
      </c>
      <c r="BG13" s="361">
        <f>Y13-B13</f>
        <v>75.673170000000013</v>
      </c>
      <c r="BH13" s="334">
        <f>AY13-BG13</f>
        <v>2.057999999999538E-2</v>
      </c>
      <c r="BI13" s="334">
        <f t="shared" si="25"/>
        <v>0.17628999999999451</v>
      </c>
      <c r="BJ13" s="169">
        <f t="shared" si="32"/>
        <v>75.635770000000008</v>
      </c>
      <c r="BK13" s="424">
        <f t="shared" si="26"/>
        <v>-3.7400000000005207E-2</v>
      </c>
      <c r="BL13" s="122" t="s">
        <v>386</v>
      </c>
      <c r="BM13" s="169">
        <f t="shared" si="34"/>
        <v>75.660060000000001</v>
      </c>
      <c r="BN13" s="169">
        <f t="shared" si="27"/>
        <v>2.4289999999993483E-2</v>
      </c>
      <c r="BO13" s="122" t="s">
        <v>361</v>
      </c>
      <c r="BP13" s="122"/>
      <c r="BQ13" s="122"/>
    </row>
    <row r="14" spans="1:76" x14ac:dyDescent="0.25">
      <c r="A14" s="267" t="s">
        <v>287</v>
      </c>
      <c r="B14" s="241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04"/>
      <c r="S14" s="4"/>
      <c r="T14" s="4"/>
      <c r="U14" s="4"/>
      <c r="V14" s="4"/>
      <c r="W14" s="4"/>
      <c r="X14" s="4"/>
      <c r="Y14" s="4"/>
      <c r="Z14" s="4"/>
      <c r="AA14" s="4"/>
      <c r="AC14" s="4"/>
      <c r="AE14" s="4"/>
      <c r="AM14" s="228"/>
      <c r="AS14" s="4"/>
      <c r="BG14" s="228"/>
      <c r="BJ14" s="225"/>
      <c r="BK14" s="421"/>
      <c r="BL14" s="422"/>
      <c r="BM14" s="421"/>
      <c r="BN14" s="225"/>
      <c r="BO14" s="225"/>
      <c r="BP14" s="225"/>
      <c r="BQ14" s="225"/>
    </row>
    <row r="15" spans="1:76" x14ac:dyDescent="0.25">
      <c r="A15" s="250" t="s">
        <v>276</v>
      </c>
      <c r="B15" s="276"/>
      <c r="C15" s="243"/>
      <c r="D15" s="243"/>
      <c r="E15" s="244">
        <f t="shared" ref="E15:R17" si="35">E5-E8</f>
        <v>5.4899999999989291E-2</v>
      </c>
      <c r="F15" s="244">
        <f t="shared" si="35"/>
        <v>5.9470000000004575E-2</v>
      </c>
      <c r="G15" s="244">
        <f t="shared" si="35"/>
        <v>6.8909999999988258E-2</v>
      </c>
      <c r="H15" s="244">
        <f t="shared" si="35"/>
        <v>7.0309999999992101E-2</v>
      </c>
      <c r="I15" s="244">
        <f t="shared" si="35"/>
        <v>7.0449999999993906E-2</v>
      </c>
      <c r="J15" s="244">
        <f t="shared" si="35"/>
        <v>7.1879999999993061E-2</v>
      </c>
      <c r="K15" s="244">
        <f t="shared" si="35"/>
        <v>7.2090000000002874E-2</v>
      </c>
      <c r="L15" s="244">
        <f t="shared" si="35"/>
        <v>7.4020000000004416E-2</v>
      </c>
      <c r="M15" s="244">
        <f t="shared" ref="M15:S15" si="36">M5-M8</f>
        <v>7.2270000000003165E-2</v>
      </c>
      <c r="N15" s="244">
        <f t="shared" si="36"/>
        <v>7.3470000000000368E-2</v>
      </c>
      <c r="O15" s="244">
        <f t="shared" si="36"/>
        <v>7.3109999999999786E-2</v>
      </c>
      <c r="P15" s="244">
        <f t="shared" si="36"/>
        <v>7.2430000000011319E-2</v>
      </c>
      <c r="Q15" s="244">
        <f t="shared" si="36"/>
        <v>7.4759999999997717E-2</v>
      </c>
      <c r="R15" s="244">
        <f t="shared" si="36"/>
        <v>7.3139999999995098E-2</v>
      </c>
      <c r="S15" s="244">
        <f t="shared" si="36"/>
        <v>7.2320000000004825E-2</v>
      </c>
      <c r="T15" s="244">
        <f t="shared" ref="T15:X15" si="37">T5-T8</f>
        <v>7.2900000000004184E-2</v>
      </c>
      <c r="U15" s="244">
        <f t="shared" si="37"/>
        <v>7.3850000000007299E-2</v>
      </c>
      <c r="V15" s="244">
        <f t="shared" si="37"/>
        <v>7.3350000000004911E-2</v>
      </c>
      <c r="W15" s="244">
        <f t="shared" si="37"/>
        <v>7.322000000000628E-2</v>
      </c>
      <c r="X15" s="244">
        <f t="shared" si="37"/>
        <v>7.3920000000001096E-2</v>
      </c>
      <c r="Y15" s="244">
        <f>Y5-Y8</f>
        <v>7.3359999999993875E-2</v>
      </c>
      <c r="Z15" s="244">
        <f>Z5-Z8</f>
        <v>7.5260000000000105E-2</v>
      </c>
      <c r="AA15" s="244"/>
      <c r="AC15" s="244"/>
      <c r="AE15" s="4"/>
      <c r="AM15" s="228"/>
      <c r="AS15" s="4"/>
      <c r="BG15" s="228"/>
      <c r="BJ15" s="225"/>
      <c r="BK15" s="421"/>
      <c r="BL15" s="422"/>
      <c r="BM15" s="421"/>
      <c r="BN15" s="225"/>
      <c r="BO15" s="225"/>
      <c r="BP15" s="225"/>
      <c r="BQ15" s="225"/>
    </row>
    <row r="16" spans="1:76" x14ac:dyDescent="0.25">
      <c r="A16" s="250" t="s">
        <v>277</v>
      </c>
      <c r="B16" s="276"/>
      <c r="C16" s="240"/>
      <c r="D16" s="240"/>
      <c r="E16" s="244">
        <f t="shared" si="35"/>
        <v>2.3330000000001405E-2</v>
      </c>
      <c r="F16" s="244">
        <f t="shared" si="35"/>
        <v>2.4569999999997094E-2</v>
      </c>
      <c r="G16" s="244">
        <f t="shared" si="35"/>
        <v>1.2600000000006162E-2</v>
      </c>
      <c r="H16" s="244">
        <f t="shared" si="35"/>
        <v>1.4390000000005898E-2</v>
      </c>
      <c r="I16" s="244">
        <f t="shared" si="35"/>
        <v>1.5150000000005548E-2</v>
      </c>
      <c r="J16" s="244">
        <f t="shared" si="35"/>
        <v>1.5549999999990405E-2</v>
      </c>
      <c r="K16" s="244">
        <f t="shared" si="35"/>
        <v>1.5630000000001587E-2</v>
      </c>
      <c r="L16" s="244">
        <f>L6-L9</f>
        <v>1.5869999999992501E-2</v>
      </c>
      <c r="M16" s="244">
        <f t="shared" si="35"/>
        <v>1.6770000000008167E-2</v>
      </c>
      <c r="N16" s="244">
        <f t="shared" si="35"/>
        <v>1.7279999999999518E-2</v>
      </c>
      <c r="O16" s="244">
        <f t="shared" si="35"/>
        <v>1.7040000000008604E-2</v>
      </c>
      <c r="P16" s="244">
        <f t="shared" si="35"/>
        <v>1.7090000000010264E-2</v>
      </c>
      <c r="Q16" s="244">
        <f t="shared" si="35"/>
        <v>1.6919999999998936E-2</v>
      </c>
      <c r="R16" s="244">
        <f t="shared" si="35"/>
        <v>1.6979999999989559E-2</v>
      </c>
      <c r="S16" s="244">
        <f>S6-S9</f>
        <v>1.7479999999991946E-2</v>
      </c>
      <c r="T16" s="244">
        <f t="shared" ref="T16:Y16" si="38">T6-T9</f>
        <v>1.7299999999991655E-2</v>
      </c>
      <c r="U16" s="244">
        <f t="shared" si="38"/>
        <v>1.7720000000011282E-2</v>
      </c>
      <c r="V16" s="244">
        <f t="shared" si="38"/>
        <v>1.7389999999991801E-2</v>
      </c>
      <c r="W16" s="244">
        <f t="shared" si="38"/>
        <v>1.7459999999999809E-2</v>
      </c>
      <c r="X16" s="244">
        <f t="shared" si="38"/>
        <v>1.7510000000001469E-2</v>
      </c>
      <c r="Y16" s="244">
        <f t="shared" si="38"/>
        <v>1.7850000000009913E-2</v>
      </c>
      <c r="Z16" s="244">
        <f>Z6-Z9</f>
        <v>2.0279999999999632E-2</v>
      </c>
      <c r="AA16" s="244"/>
      <c r="AC16" s="244"/>
      <c r="AE16" s="4"/>
      <c r="AM16" s="228"/>
      <c r="AS16" s="4"/>
      <c r="BG16" s="228"/>
      <c r="BJ16" s="225"/>
      <c r="BK16" s="421"/>
      <c r="BL16" s="241"/>
      <c r="BM16" s="421"/>
      <c r="BN16" s="225"/>
      <c r="BO16" s="225"/>
      <c r="BP16" s="225"/>
      <c r="BQ16" s="225"/>
      <c r="BR16" s="285"/>
      <c r="BS16" s="285" t="s">
        <v>342</v>
      </c>
      <c r="BT16" s="285" t="s">
        <v>343</v>
      </c>
      <c r="BU16" s="285" t="s">
        <v>344</v>
      </c>
      <c r="BV16" s="285"/>
      <c r="BW16" s="285" t="s">
        <v>345</v>
      </c>
      <c r="BX16" s="285" t="s">
        <v>374</v>
      </c>
    </row>
    <row r="17" spans="1:76" x14ac:dyDescent="0.25">
      <c r="A17" s="250" t="s">
        <v>278</v>
      </c>
      <c r="B17" s="276"/>
      <c r="C17" s="240"/>
      <c r="D17" s="240"/>
      <c r="E17" s="244">
        <f t="shared" si="35"/>
        <v>-3.049000000000035E-2</v>
      </c>
      <c r="F17" s="244">
        <f t="shared" si="35"/>
        <v>-3.4509999999997376E-2</v>
      </c>
      <c r="G17" s="244">
        <f t="shared" si="35"/>
        <v>-2.3820000000000618E-2</v>
      </c>
      <c r="H17" s="244">
        <f t="shared" si="35"/>
        <v>-2.4289999999993483E-2</v>
      </c>
      <c r="I17" s="244">
        <f t="shared" si="35"/>
        <v>-2.3919999999989727E-2</v>
      </c>
      <c r="J17" s="244">
        <f t="shared" si="35"/>
        <v>-2.3820000000000618E-2</v>
      </c>
      <c r="K17" s="244">
        <f t="shared" si="35"/>
        <v>-2.3279999999999745E-2</v>
      </c>
      <c r="L17" s="244">
        <f t="shared" si="35"/>
        <v>-2.2249999999999659E-2</v>
      </c>
      <c r="M17" s="244">
        <f t="shared" si="35"/>
        <v>-2.2400000000004638E-2</v>
      </c>
      <c r="N17" s="244">
        <f t="shared" si="35"/>
        <v>-2.1700000000009823E-2</v>
      </c>
      <c r="O17" s="244">
        <f t="shared" si="35"/>
        <v>-2.2009999999994534E-2</v>
      </c>
      <c r="P17" s="244">
        <f t="shared" si="35"/>
        <v>-2.1640000000004989E-2</v>
      </c>
      <c r="Q17" s="244">
        <f t="shared" si="35"/>
        <v>-2.4950000000004025E-2</v>
      </c>
      <c r="R17" s="244">
        <f t="shared" si="35"/>
        <v>-2.2410000000007813E-2</v>
      </c>
      <c r="S17" s="244">
        <f>S7-S10</f>
        <v>-2.2189999999994825E-2</v>
      </c>
      <c r="T17" s="244">
        <f t="shared" ref="T17:Y17" si="39">T7-T10</f>
        <v>-2.1249999999994884E-2</v>
      </c>
      <c r="U17" s="244">
        <f t="shared" si="39"/>
        <v>-2.1879999999995903E-2</v>
      </c>
      <c r="V17" s="244">
        <f t="shared" si="39"/>
        <v>-2.0969999999991273E-2</v>
      </c>
      <c r="W17" s="244">
        <f t="shared" si="39"/>
        <v>-2.1379999999993515E-2</v>
      </c>
      <c r="X17" s="244">
        <f t="shared" si="39"/>
        <v>-2.0659999999992351E-2</v>
      </c>
      <c r="Y17" s="244">
        <f t="shared" si="39"/>
        <v>-2.111000000000729E-2</v>
      </c>
      <c r="Z17" s="244">
        <f>Z7-Z10</f>
        <v>-1.9170000000002574E-2</v>
      </c>
      <c r="AA17" s="244"/>
      <c r="AC17" s="244"/>
      <c r="AE17" s="4"/>
      <c r="AM17" s="228"/>
      <c r="AS17" s="4"/>
      <c r="BG17" s="228"/>
      <c r="BJ17" s="225"/>
      <c r="BK17" s="421"/>
      <c r="BL17" s="423"/>
      <c r="BM17" s="421"/>
      <c r="BN17" s="225"/>
      <c r="BO17" s="225"/>
      <c r="BP17" s="225"/>
      <c r="BQ17" s="225"/>
      <c r="BR17" s="356" t="s">
        <v>333</v>
      </c>
      <c r="BS17" s="355">
        <v>63980.38</v>
      </c>
      <c r="BT17" s="357"/>
      <c r="BU17" s="357"/>
      <c r="BV17" s="358">
        <v>78.28</v>
      </c>
      <c r="BW17" s="285">
        <f>BS17-BS17</f>
        <v>0</v>
      </c>
    </row>
    <row r="18" spans="1:76" ht="15.75" thickBot="1" x14ac:dyDescent="0.3">
      <c r="A18" s="267" t="s">
        <v>228</v>
      </c>
      <c r="B18" s="276"/>
      <c r="C18" s="240"/>
      <c r="D18" s="240"/>
      <c r="E18" s="244"/>
      <c r="F18" s="244"/>
      <c r="G18" s="244"/>
      <c r="H18" s="244"/>
      <c r="I18" s="244"/>
      <c r="J18" s="244"/>
      <c r="K18" s="244"/>
      <c r="L18" s="244"/>
      <c r="M18" s="244"/>
      <c r="N18" s="204"/>
      <c r="O18" s="204"/>
      <c r="P18" s="204"/>
      <c r="Q18" s="204"/>
      <c r="R18" s="204"/>
      <c r="S18" s="323"/>
      <c r="T18" s="323"/>
      <c r="U18" s="204"/>
      <c r="V18" s="323"/>
      <c r="W18" s="323"/>
      <c r="X18" s="323"/>
      <c r="Y18" s="323"/>
      <c r="AE18" s="4"/>
      <c r="AM18" s="228"/>
      <c r="AS18" s="4"/>
      <c r="BG18" s="228"/>
      <c r="BJ18" s="225"/>
      <c r="BK18" s="421"/>
      <c r="BL18" s="421"/>
      <c r="BM18" s="421"/>
      <c r="BN18" s="225"/>
      <c r="BO18" s="225"/>
      <c r="BP18" s="225"/>
      <c r="BQ18" s="225"/>
      <c r="BR18" s="356" t="s">
        <v>95</v>
      </c>
      <c r="BS18" s="355">
        <v>63964.38</v>
      </c>
      <c r="BT18" s="354">
        <v>76.426000000000002</v>
      </c>
      <c r="BU18" s="360">
        <v>76.195800000000006</v>
      </c>
      <c r="BV18" s="358">
        <v>78.28</v>
      </c>
      <c r="BW18" s="285">
        <f>BS17-BS18</f>
        <v>16</v>
      </c>
      <c r="BX18" s="169">
        <v>76.162599999999998</v>
      </c>
    </row>
    <row r="19" spans="1:76" x14ac:dyDescent="0.25">
      <c r="A19" s="250" t="s">
        <v>276</v>
      </c>
      <c r="B19" s="276"/>
      <c r="C19" s="239"/>
      <c r="D19" s="240"/>
      <c r="E19" s="240"/>
      <c r="F19" s="240"/>
      <c r="G19" s="262">
        <f>G15-G15</f>
        <v>0</v>
      </c>
      <c r="H19" s="263">
        <f>H15-G15</f>
        <v>1.4000000000038426E-3</v>
      </c>
      <c r="I19" s="263">
        <f>I15-G15</f>
        <v>1.540000000005648E-3</v>
      </c>
      <c r="J19" s="263">
        <f>J15-G15</f>
        <v>2.9700000000048021E-3</v>
      </c>
      <c r="K19" s="263">
        <f>K15-G15</f>
        <v>3.1800000000146156E-3</v>
      </c>
      <c r="L19" s="263">
        <f>L15-G15</f>
        <v>5.1100000000161572E-3</v>
      </c>
      <c r="M19" s="263">
        <f>M15-G15</f>
        <v>3.3600000000149066E-3</v>
      </c>
      <c r="N19" s="263">
        <f>N15-G15</f>
        <v>4.5600000000121099E-3</v>
      </c>
      <c r="O19" s="263">
        <f>O15-G15</f>
        <v>4.2000000000115278E-3</v>
      </c>
      <c r="P19" s="263">
        <f>P15-G15</f>
        <v>3.5200000000230602E-3</v>
      </c>
      <c r="Q19" s="263">
        <f>Q15-G15</f>
        <v>5.8500000000094587E-3</v>
      </c>
      <c r="R19" s="263">
        <f>R15-G15</f>
        <v>4.2300000000068394E-3</v>
      </c>
      <c r="S19" s="263">
        <f>S15-G15</f>
        <v>3.4100000000165664E-3</v>
      </c>
      <c r="T19" s="263">
        <f>T15-G15</f>
        <v>3.9900000000159253E-3</v>
      </c>
      <c r="U19" s="263">
        <f>U15-G15</f>
        <v>4.9400000000190403E-3</v>
      </c>
      <c r="V19" s="263">
        <f>V15-G15</f>
        <v>4.4400000000166528E-3</v>
      </c>
      <c r="W19" s="263">
        <f>W15-G15</f>
        <v>4.3100000000180216E-3</v>
      </c>
      <c r="X19" s="263">
        <f>X15-G15</f>
        <v>5.0100000000128375E-3</v>
      </c>
      <c r="Y19" s="264">
        <f>Y15-G15</f>
        <v>4.4500000000056161E-3</v>
      </c>
      <c r="Z19" s="264">
        <f>Z15-G15</f>
        <v>6.3500000000118462E-3</v>
      </c>
      <c r="AA19" s="244"/>
      <c r="AC19" s="244"/>
      <c r="AE19" s="4"/>
      <c r="AM19" s="228"/>
      <c r="AS19" s="4"/>
      <c r="BG19" s="228"/>
      <c r="BJ19" s="225"/>
      <c r="BK19" s="421"/>
      <c r="BL19" s="421"/>
      <c r="BM19" s="421"/>
      <c r="BN19" s="225"/>
      <c r="BO19" s="225"/>
      <c r="BP19" s="225"/>
      <c r="BQ19" s="225"/>
      <c r="BR19" s="356" t="s">
        <v>99</v>
      </c>
      <c r="BS19" s="355">
        <v>63956.88</v>
      </c>
      <c r="BT19" s="354">
        <v>76.426000000000002</v>
      </c>
      <c r="BU19" s="357">
        <v>76.154070000000004</v>
      </c>
      <c r="BV19" s="358">
        <v>78.28</v>
      </c>
      <c r="BW19" s="285">
        <f>BS17-BS19</f>
        <v>23.5</v>
      </c>
      <c r="BX19" s="169">
        <v>76.117670000000004</v>
      </c>
    </row>
    <row r="20" spans="1:76" x14ac:dyDescent="0.25">
      <c r="A20" s="250" t="s">
        <v>277</v>
      </c>
      <c r="B20" s="276"/>
      <c r="C20" s="239"/>
      <c r="D20" s="240"/>
      <c r="E20" s="240"/>
      <c r="F20" s="240"/>
      <c r="G20" s="265">
        <f>G16-G16</f>
        <v>0</v>
      </c>
      <c r="H20" s="244">
        <f>H16-G16</f>
        <v>1.7899999999997362E-3</v>
      </c>
      <c r="I20" s="244">
        <f>I16-G16</f>
        <v>2.5499999999993861E-3</v>
      </c>
      <c r="J20" s="244">
        <f>J16-G16</f>
        <v>2.949999999984243E-3</v>
      </c>
      <c r="K20" s="244">
        <f>K16-G16</f>
        <v>3.0299999999954252E-3</v>
      </c>
      <c r="L20" s="244">
        <f>L16-G16</f>
        <v>3.2699999999863394E-3</v>
      </c>
      <c r="M20" s="244">
        <f>M16-G16</f>
        <v>4.1700000000020054E-3</v>
      </c>
      <c r="N20" s="244">
        <f>N16-G16</f>
        <v>4.6799999999933561E-3</v>
      </c>
      <c r="O20" s="244">
        <f>O16-G16</f>
        <v>4.440000000002442E-3</v>
      </c>
      <c r="P20" s="244">
        <f>P16-G16</f>
        <v>4.4900000000041018E-3</v>
      </c>
      <c r="Q20" s="244">
        <f>Q16-G16</f>
        <v>4.3199999999927741E-3</v>
      </c>
      <c r="R20" s="244">
        <f>R16-G16</f>
        <v>4.3799999999833972E-3</v>
      </c>
      <c r="S20" s="244">
        <f>S16-G16</f>
        <v>4.8799999999857846E-3</v>
      </c>
      <c r="T20" s="244">
        <f>T16-G16</f>
        <v>4.6999999999854936E-3</v>
      </c>
      <c r="U20" s="244">
        <f>U16-G16</f>
        <v>5.1200000000051205E-3</v>
      </c>
      <c r="V20" s="244">
        <f>V16-G16</f>
        <v>4.7899999999856391E-3</v>
      </c>
      <c r="W20" s="244">
        <f>W16-G16</f>
        <v>4.8599999999936472E-3</v>
      </c>
      <c r="X20" s="244">
        <f>X16-G16</f>
        <v>4.909999999995307E-3</v>
      </c>
      <c r="Y20" s="253">
        <f>Y16-G16</f>
        <v>5.2500000000037517E-3</v>
      </c>
      <c r="Z20" s="253">
        <f>Z16-G16</f>
        <v>7.6799999999934698E-3</v>
      </c>
      <c r="AA20" s="244"/>
      <c r="AC20" s="244"/>
      <c r="AE20" s="4"/>
      <c r="AM20" s="228"/>
      <c r="AS20" s="4"/>
      <c r="BG20" s="228"/>
      <c r="BJ20" s="225"/>
      <c r="BK20" s="421"/>
      <c r="BL20" s="421"/>
      <c r="BM20" s="421"/>
      <c r="BN20" s="225"/>
      <c r="BO20" s="225"/>
      <c r="BP20" s="225"/>
      <c r="BQ20" s="225"/>
      <c r="BR20" s="356" t="s">
        <v>334</v>
      </c>
      <c r="BS20" s="355">
        <v>63950.400000000001</v>
      </c>
      <c r="BT20" s="357"/>
      <c r="BU20" s="357"/>
      <c r="BV20" s="358">
        <v>78.28</v>
      </c>
      <c r="BW20" s="285">
        <f>BS17-BS20</f>
        <v>29.979999999995925</v>
      </c>
    </row>
    <row r="21" spans="1:76" ht="15.75" thickBot="1" x14ac:dyDescent="0.3">
      <c r="A21" s="254" t="s">
        <v>278</v>
      </c>
      <c r="B21" s="277"/>
      <c r="C21" s="255"/>
      <c r="D21" s="256"/>
      <c r="E21" s="256"/>
      <c r="F21" s="256"/>
      <c r="G21" s="266">
        <f>G17-G17</f>
        <v>0</v>
      </c>
      <c r="H21" s="257">
        <f>H17-G17</f>
        <v>-4.6999999999286501E-4</v>
      </c>
      <c r="I21" s="257">
        <f>I17-G17</f>
        <v>-9.9999999989108801E-5</v>
      </c>
      <c r="J21" s="257">
        <f>J17-G17</f>
        <v>0</v>
      </c>
      <c r="K21" s="257">
        <f>K17-G17</f>
        <v>5.4000000000087311E-4</v>
      </c>
      <c r="L21" s="257">
        <f>L17-G17</f>
        <v>1.5700000000009595E-3</v>
      </c>
      <c r="M21" s="257">
        <f>M17-G17</f>
        <v>1.41999999999598E-3</v>
      </c>
      <c r="N21" s="257">
        <f>N17-G17</f>
        <v>2.1199999999907959E-3</v>
      </c>
      <c r="O21" s="257">
        <f>O17-G17</f>
        <v>1.8100000000060845E-3</v>
      </c>
      <c r="P21" s="257">
        <f>P17-G17</f>
        <v>2.1799999999956299E-3</v>
      </c>
      <c r="Q21" s="257">
        <f>Q17-G17</f>
        <v>-1.1300000000034061E-3</v>
      </c>
      <c r="R21" s="257">
        <f>R17-G17</f>
        <v>1.4099999999928059E-3</v>
      </c>
      <c r="S21" s="257">
        <f>S17-G17</f>
        <v>1.6300000000057935E-3</v>
      </c>
      <c r="T21" s="257">
        <f>T17-G17</f>
        <v>2.5700000000057344E-3</v>
      </c>
      <c r="U21" s="257">
        <f>U17-G17</f>
        <v>1.9400000000047157E-3</v>
      </c>
      <c r="V21" s="257">
        <f>V17-G17</f>
        <v>2.8500000000093451E-3</v>
      </c>
      <c r="W21" s="257">
        <f>W17-G17</f>
        <v>2.4400000000071032E-3</v>
      </c>
      <c r="X21" s="257">
        <f>X17-G17</f>
        <v>3.1600000000082673E-3</v>
      </c>
      <c r="Y21" s="258">
        <f>Y17-G17</f>
        <v>2.7099999999933289E-3</v>
      </c>
      <c r="Z21" s="258">
        <f>Z17-G17</f>
        <v>4.6499999999980446E-3</v>
      </c>
      <c r="AA21" s="244"/>
      <c r="AC21" s="244"/>
      <c r="AE21" s="4"/>
      <c r="AM21" s="228"/>
      <c r="AS21" s="4"/>
      <c r="BG21" s="228"/>
      <c r="BJ21" s="225"/>
      <c r="BK21" s="421"/>
      <c r="BL21" s="421"/>
      <c r="BM21" s="421"/>
      <c r="BN21" s="225"/>
      <c r="BO21" s="225"/>
      <c r="BP21" s="225"/>
      <c r="BQ21" s="225"/>
      <c r="BR21" s="356" t="s">
        <v>103</v>
      </c>
      <c r="BS21" s="355">
        <v>63942.879999999997</v>
      </c>
      <c r="BT21" s="354">
        <v>76.484999999999999</v>
      </c>
      <c r="BU21" s="357">
        <v>76.217950000000002</v>
      </c>
      <c r="BV21" s="358">
        <v>78.239999999999995</v>
      </c>
      <c r="BW21" s="285">
        <f>BS17-BS21</f>
        <v>37.5</v>
      </c>
      <c r="BX21" s="169">
        <v>76.19408</v>
      </c>
    </row>
    <row r="22" spans="1:76" x14ac:dyDescent="0.25">
      <c r="A22" s="239"/>
      <c r="B22" s="276"/>
      <c r="C22" s="239"/>
      <c r="D22" s="240"/>
      <c r="E22" s="240"/>
      <c r="F22" s="240"/>
      <c r="G22" s="244"/>
      <c r="H22" s="244"/>
      <c r="I22" s="244"/>
      <c r="J22" s="244"/>
      <c r="K22" s="244"/>
      <c r="L22" s="244"/>
      <c r="M22" s="244"/>
      <c r="S22" s="4"/>
      <c r="T22" s="4"/>
      <c r="U22" s="4"/>
      <c r="V22" s="4"/>
      <c r="W22" s="4"/>
      <c r="X22" s="4"/>
      <c r="Z22" s="228"/>
      <c r="AA22" s="228"/>
      <c r="AC22" s="228"/>
      <c r="AE22" s="4"/>
      <c r="AM22" s="228"/>
      <c r="AS22" s="4"/>
      <c r="BG22" s="228"/>
      <c r="BJ22" s="225"/>
      <c r="BK22" s="421"/>
      <c r="BL22" s="421"/>
      <c r="BM22" s="421"/>
      <c r="BN22" s="225"/>
      <c r="BO22" s="225"/>
      <c r="BP22" s="225"/>
      <c r="BQ22" s="225"/>
      <c r="BR22" s="356" t="s">
        <v>107</v>
      </c>
      <c r="BS22" s="355">
        <v>63934.38</v>
      </c>
      <c r="BT22" s="354">
        <v>76.484999999999999</v>
      </c>
      <c r="BU22" s="357">
        <v>76.192220000000006</v>
      </c>
      <c r="BV22" s="358">
        <v>78.239999999999995</v>
      </c>
      <c r="BW22" s="285">
        <f>BS17-BS22</f>
        <v>46</v>
      </c>
      <c r="BX22" s="169">
        <v>76.171880000000002</v>
      </c>
    </row>
    <row r="23" spans="1:76" ht="15.75" thickBot="1" x14ac:dyDescent="0.3">
      <c r="A23" s="247" t="s">
        <v>225</v>
      </c>
      <c r="B23" s="241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S23" s="4"/>
      <c r="T23" s="4"/>
      <c r="U23" s="4"/>
      <c r="V23" s="4"/>
      <c r="W23" s="4"/>
      <c r="X23" s="4"/>
      <c r="Z23" s="228"/>
      <c r="AA23" s="228"/>
      <c r="AC23" s="228"/>
      <c r="AM23" s="228"/>
      <c r="AS23" s="4"/>
      <c r="BG23" s="228"/>
      <c r="BJ23" s="225"/>
      <c r="BK23" s="421"/>
      <c r="BL23" s="421"/>
      <c r="BM23" s="421"/>
      <c r="BN23" s="225"/>
      <c r="BO23" s="225"/>
      <c r="BP23" s="225"/>
      <c r="BQ23" s="225"/>
      <c r="BR23" s="356" t="s">
        <v>335</v>
      </c>
      <c r="BS23" s="359">
        <v>63920.38</v>
      </c>
      <c r="BT23" s="357"/>
      <c r="BU23" s="357"/>
      <c r="BV23" s="358">
        <v>78.239999999999995</v>
      </c>
      <c r="BW23" s="285">
        <f>BS17-BS23</f>
        <v>60</v>
      </c>
    </row>
    <row r="24" spans="1:76" ht="15.75" thickBot="1" x14ac:dyDescent="0.3">
      <c r="A24" s="299" t="s">
        <v>5</v>
      </c>
      <c r="B24" s="18">
        <v>3.943049999999988</v>
      </c>
      <c r="C24" s="248"/>
      <c r="D24" s="248"/>
      <c r="E24" s="248">
        <v>78.339749999999995</v>
      </c>
      <c r="F24" s="248">
        <v>78.307220000000001</v>
      </c>
      <c r="G24" s="248">
        <v>78.233429999999998</v>
      </c>
      <c r="H24" s="248">
        <v>78.210369999999998</v>
      </c>
      <c r="I24" s="248">
        <v>78.144970000000001</v>
      </c>
      <c r="J24" s="248">
        <v>78.115049999999997</v>
      </c>
      <c r="K24" s="248">
        <v>78.098740000000006</v>
      </c>
      <c r="L24" s="248">
        <v>78.087599999999995</v>
      </c>
      <c r="M24" s="248">
        <v>78.07987</v>
      </c>
      <c r="N24" s="369">
        <v>78.070660000000004</v>
      </c>
      <c r="O24" s="369">
        <v>78.065209999999993</v>
      </c>
      <c r="P24" s="369">
        <v>78.061570000000003</v>
      </c>
      <c r="Q24" s="369">
        <v>78.058040000000005</v>
      </c>
      <c r="R24" s="369">
        <v>78.057479999999998</v>
      </c>
      <c r="S24" s="370">
        <v>78.056569999999994</v>
      </c>
      <c r="T24" s="370">
        <v>78.052999999999997</v>
      </c>
      <c r="U24" s="370">
        <v>78.049430000000001</v>
      </c>
      <c r="V24" s="370">
        <v>78.045509999999993</v>
      </c>
      <c r="W24" s="370">
        <v>78.04213</v>
      </c>
      <c r="X24" s="370">
        <v>78.037109999999998</v>
      </c>
      <c r="Y24" s="371">
        <v>78.034700000000001</v>
      </c>
      <c r="Z24" s="323">
        <v>77.996520000000004</v>
      </c>
      <c r="AA24" s="323">
        <v>75.900989999999993</v>
      </c>
      <c r="AB24" s="4">
        <f t="shared" ref="AB24:AB36" si="40">AA24-0.005</f>
        <v>75.895989999999998</v>
      </c>
      <c r="AC24" s="323">
        <v>75.894940000000005</v>
      </c>
      <c r="AD24" s="221">
        <v>75.898480000000006</v>
      </c>
      <c r="AE24" s="418">
        <v>76.192850000000007</v>
      </c>
      <c r="AF24" s="4">
        <f>AE24-AC24</f>
        <v>0.29791000000000167</v>
      </c>
      <c r="AG24" s="4"/>
      <c r="AH24" s="47">
        <v>74.39285000000001</v>
      </c>
      <c r="AK24" s="285">
        <f t="shared" ref="AK24:AK36" si="41">F24-B24</f>
        <v>74.364170000000016</v>
      </c>
      <c r="AL24" s="285">
        <f t="shared" ref="AL24:AL36" si="42">G24-B24</f>
        <v>74.290380000000013</v>
      </c>
      <c r="AM24" s="338">
        <f t="shared" ref="AM24:AM36" si="43">H24-B24</f>
        <v>74.267320000000012</v>
      </c>
      <c r="AN24" s="285">
        <f t="shared" ref="AN24:AN36" si="44">I24-B24</f>
        <v>74.201920000000015</v>
      </c>
      <c r="AO24" s="285">
        <f t="shared" ref="AO24:AO36" si="45">J24-B24</f>
        <v>74.172000000000011</v>
      </c>
      <c r="AP24" s="285">
        <f t="shared" ref="AP24:AP36" si="46">K24-B24</f>
        <v>74.155690000000021</v>
      </c>
      <c r="AQ24" s="285">
        <f t="shared" ref="AQ24:AQ36" si="47">L24-B24</f>
        <v>74.14455000000001</v>
      </c>
      <c r="AR24" s="285">
        <f t="shared" ref="AR24:AR36" si="48">M24-B24</f>
        <v>74.136820000000014</v>
      </c>
      <c r="AS24" s="292">
        <f t="shared" ref="AS24:AS36" si="49">M24-H24</f>
        <v>-0.13049999999999784</v>
      </c>
      <c r="AT24" s="322">
        <f t="shared" ref="AT24:AT36" si="50">N24-B24</f>
        <v>74.127610000000018</v>
      </c>
      <c r="AU24" s="322">
        <f t="shared" ref="AU24:AU36" si="51">O24-B24</f>
        <v>74.122160000000008</v>
      </c>
      <c r="AV24" s="322">
        <f t="shared" ref="AV24:AV36" si="52">P24-B24</f>
        <v>74.118520000000018</v>
      </c>
      <c r="AW24" s="322">
        <f t="shared" ref="AW24:AW36" si="53">Q24-B24</f>
        <v>74.11499000000002</v>
      </c>
      <c r="AX24" s="322">
        <f t="shared" ref="AX24:AX36" si="54">R24-B24</f>
        <v>74.114430000000013</v>
      </c>
      <c r="AY24" s="335">
        <f t="shared" ref="AY24:AY36" si="55">S24-B24</f>
        <v>74.113520000000008</v>
      </c>
      <c r="AZ24" s="292">
        <f>AR24-AY24</f>
        <v>2.3300000000006094E-2</v>
      </c>
      <c r="BA24" s="292">
        <f>AM24-AY24</f>
        <v>0.15380000000000393</v>
      </c>
      <c r="BB24" s="322">
        <f t="shared" ref="BB24:BB36" si="56">T24-B24</f>
        <v>74.109950000000012</v>
      </c>
      <c r="BC24" s="322">
        <f t="shared" ref="BC24:BC36" si="57">U24-B24</f>
        <v>74.106380000000016</v>
      </c>
      <c r="BD24" s="322">
        <f t="shared" ref="BD24:BD36" si="58">V24-B24</f>
        <v>74.102460000000008</v>
      </c>
      <c r="BE24" s="322">
        <f t="shared" ref="BE24:BE36" si="59">W24-B24</f>
        <v>74.099080000000015</v>
      </c>
      <c r="BF24" s="322">
        <f t="shared" ref="BF24:BF36" si="60">X24-B24</f>
        <v>74.094060000000013</v>
      </c>
      <c r="BG24" s="361">
        <f t="shared" ref="BG24:BG36" si="61">Y24-B24</f>
        <v>74.091650000000016</v>
      </c>
      <c r="BH24" s="322">
        <f>AY24-BG24</f>
        <v>2.1869999999992729E-2</v>
      </c>
      <c r="BI24" s="322">
        <f>AM24-BG24</f>
        <v>0.17566999999999666</v>
      </c>
      <c r="BJ24" s="169">
        <f>Z24-B24</f>
        <v>74.053470000000019</v>
      </c>
      <c r="BK24" s="169">
        <f>-BG24+BJ24</f>
        <v>-3.8179999999996994E-2</v>
      </c>
      <c r="BL24" s="237">
        <v>2.1430499999999881</v>
      </c>
      <c r="BM24" s="169">
        <f t="shared" ref="BM24" si="62">AC24-B24+BL24</f>
        <v>74.094940000000008</v>
      </c>
      <c r="BN24" s="169">
        <f>-BJ24+BM24</f>
        <v>4.1469999999989682E-2</v>
      </c>
      <c r="BO24" s="169">
        <f>AD24-B24+BL24</f>
        <v>74.098480000000009</v>
      </c>
      <c r="BP24" s="169">
        <f>-BM24+BO24</f>
        <v>3.5400000000009868E-3</v>
      </c>
      <c r="BQ24" s="169">
        <f>BN24+BP24</f>
        <v>4.5009999999990669E-2</v>
      </c>
      <c r="BR24" s="356" t="s">
        <v>336</v>
      </c>
      <c r="BS24" s="359">
        <v>63920.38</v>
      </c>
      <c r="BT24" s="357"/>
      <c r="BU24" s="357"/>
      <c r="BV24" s="358">
        <v>77.77</v>
      </c>
      <c r="BW24" s="285">
        <f>BS17-BS24</f>
        <v>60</v>
      </c>
    </row>
    <row r="25" spans="1:76" x14ac:dyDescent="0.25">
      <c r="A25" s="300" t="s">
        <v>7</v>
      </c>
      <c r="B25" s="237">
        <v>3.9496300000000018</v>
      </c>
      <c r="C25" s="240"/>
      <c r="D25" s="240"/>
      <c r="E25" s="240">
        <v>78.358540000000005</v>
      </c>
      <c r="F25" s="240">
        <v>78.33099</v>
      </c>
      <c r="G25" s="240">
        <v>78.269229999999993</v>
      </c>
      <c r="H25" s="240">
        <v>78.244309999999999</v>
      </c>
      <c r="I25" s="240">
        <v>78.177710000000005</v>
      </c>
      <c r="J25" s="240">
        <v>78.148510000000002</v>
      </c>
      <c r="K25" s="240">
        <v>78.133240000000001</v>
      </c>
      <c r="L25" s="240">
        <v>78.121949999999998</v>
      </c>
      <c r="M25" s="240">
        <v>78.113860000000003</v>
      </c>
      <c r="N25" s="204">
        <v>78.105840000000001</v>
      </c>
      <c r="O25" s="204">
        <v>78.099630000000005</v>
      </c>
      <c r="P25" s="204">
        <v>78.097099999999998</v>
      </c>
      <c r="Q25" s="204">
        <v>78.093919999999997</v>
      </c>
      <c r="R25" s="204">
        <v>78.092299999999994</v>
      </c>
      <c r="S25" s="323">
        <v>78.091470000000001</v>
      </c>
      <c r="T25" s="323">
        <v>78.086269999999999</v>
      </c>
      <c r="U25" s="323">
        <v>78.084609999999998</v>
      </c>
      <c r="V25" s="323">
        <v>78.080470000000005</v>
      </c>
      <c r="W25" s="323">
        <v>78.077150000000003</v>
      </c>
      <c r="X25" s="323">
        <v>78.072860000000006</v>
      </c>
      <c r="Y25" s="337">
        <v>78.070480000000003</v>
      </c>
      <c r="Z25" s="323">
        <v>78.032970000000006</v>
      </c>
      <c r="AA25" s="323">
        <v>75.906189999999995</v>
      </c>
      <c r="AB25" s="4">
        <f t="shared" si="40"/>
        <v>75.90119</v>
      </c>
      <c r="AC25" s="323">
        <v>75.900710000000004</v>
      </c>
      <c r="AD25" s="221">
        <v>75.902540000000002</v>
      </c>
      <c r="AE25" s="418">
        <v>76.209500000000006</v>
      </c>
      <c r="AF25" s="4">
        <f t="shared" ref="AF25:AF30" si="63">AE25-AC25</f>
        <v>0.3087900000000019</v>
      </c>
      <c r="AG25" s="4"/>
      <c r="AH25" s="18">
        <v>74.409500000000008</v>
      </c>
      <c r="AK25" s="285">
        <f t="shared" si="41"/>
        <v>74.381360000000001</v>
      </c>
      <c r="AL25" s="285">
        <f t="shared" si="42"/>
        <v>74.319599999999994</v>
      </c>
      <c r="AM25" s="338">
        <f t="shared" si="43"/>
        <v>74.29468</v>
      </c>
      <c r="AN25" s="285">
        <f t="shared" si="44"/>
        <v>74.228080000000006</v>
      </c>
      <c r="AO25" s="285">
        <f t="shared" si="45"/>
        <v>74.198880000000003</v>
      </c>
      <c r="AP25" s="285">
        <f t="shared" si="46"/>
        <v>74.183610000000002</v>
      </c>
      <c r="AQ25" s="285">
        <f t="shared" si="47"/>
        <v>74.172319999999999</v>
      </c>
      <c r="AR25" s="285">
        <f t="shared" si="48"/>
        <v>74.164230000000003</v>
      </c>
      <c r="AS25" s="293">
        <f t="shared" si="49"/>
        <v>-0.13044999999999618</v>
      </c>
      <c r="AT25" s="322">
        <f t="shared" si="50"/>
        <v>74.156210000000002</v>
      </c>
      <c r="AU25" s="322">
        <f t="shared" si="51"/>
        <v>74.150000000000006</v>
      </c>
      <c r="AV25" s="322">
        <f t="shared" si="52"/>
        <v>74.147469999999998</v>
      </c>
      <c r="AW25" s="322">
        <f t="shared" si="53"/>
        <v>74.144289999999998</v>
      </c>
      <c r="AX25" s="322">
        <f t="shared" si="54"/>
        <v>74.142669999999995</v>
      </c>
      <c r="AY25" s="335">
        <f t="shared" si="55"/>
        <v>74.141840000000002</v>
      </c>
      <c r="AZ25" s="293">
        <f t="shared" ref="AZ25:AZ36" si="64">AR25-AY25</f>
        <v>2.2390000000001464E-2</v>
      </c>
      <c r="BA25" s="293">
        <f t="shared" ref="BA25:BA36" si="65">AM25-AY25</f>
        <v>0.15283999999999764</v>
      </c>
      <c r="BB25" s="322">
        <f t="shared" si="56"/>
        <v>74.13664</v>
      </c>
      <c r="BC25" s="322">
        <f t="shared" si="57"/>
        <v>74.134979999999999</v>
      </c>
      <c r="BD25" s="322">
        <f t="shared" si="58"/>
        <v>74.130840000000006</v>
      </c>
      <c r="BE25" s="322">
        <f t="shared" si="59"/>
        <v>74.127520000000004</v>
      </c>
      <c r="BF25" s="322">
        <f t="shared" si="60"/>
        <v>74.123230000000007</v>
      </c>
      <c r="BG25" s="361">
        <f t="shared" si="61"/>
        <v>74.120850000000004</v>
      </c>
      <c r="BH25" s="322">
        <f t="shared" ref="BH25:BH36" si="66">AY25-BG25</f>
        <v>2.0989999999997622E-2</v>
      </c>
      <c r="BI25" s="322">
        <f t="shared" ref="BI25:BI36" si="67">AM25-BG25</f>
        <v>0.17382999999999527</v>
      </c>
      <c r="BJ25" s="169">
        <f t="shared" ref="BJ25:BJ27" si="68">Z25-B25</f>
        <v>74.083340000000007</v>
      </c>
      <c r="BK25" s="169">
        <f t="shared" ref="BK25:BK36" si="69">-BG25+BJ25</f>
        <v>-3.750999999999749E-2</v>
      </c>
      <c r="BL25" s="237">
        <v>2.1496300000000019</v>
      </c>
      <c r="BM25" s="169">
        <f t="shared" ref="BM25:BM30" si="70">AC25-B25+BL25</f>
        <v>74.100710000000007</v>
      </c>
      <c r="BN25" s="169">
        <f t="shared" ref="BN25:BN36" si="71">-BJ25+BM25</f>
        <v>1.7369999999999663E-2</v>
      </c>
      <c r="BO25" s="169">
        <f t="shared" ref="BO25:BO30" si="72">AD25-B25+BL25</f>
        <v>74.102540000000005</v>
      </c>
      <c r="BP25" s="169">
        <f t="shared" ref="BP25:BP30" si="73">-BM25+BO25</f>
        <v>1.8299999999982219E-3</v>
      </c>
      <c r="BQ25" s="169">
        <f t="shared" ref="BQ25:BQ30" si="74">BN25+BP25</f>
        <v>1.9199999999997885E-2</v>
      </c>
      <c r="BR25" s="355" t="s">
        <v>110</v>
      </c>
      <c r="BS25" s="355">
        <v>63909.38</v>
      </c>
      <c r="BT25" s="354">
        <v>76.516000000000005</v>
      </c>
      <c r="BU25" s="357">
        <v>76.154520000000005</v>
      </c>
      <c r="BV25" s="358">
        <v>77.77</v>
      </c>
      <c r="BW25" s="285">
        <f>BS17-BS25</f>
        <v>71</v>
      </c>
      <c r="BX25" s="169">
        <v>76.101830000000007</v>
      </c>
    </row>
    <row r="26" spans="1:76" ht="15.75" thickBot="1" x14ac:dyDescent="0.3">
      <c r="A26" s="300" t="s">
        <v>8</v>
      </c>
      <c r="B26" s="237">
        <v>4.0504399999999974</v>
      </c>
      <c r="C26" s="240"/>
      <c r="D26" s="240"/>
      <c r="E26" s="240">
        <v>78.333569999999995</v>
      </c>
      <c r="F26" s="240">
        <v>78.301019999999994</v>
      </c>
      <c r="G26" s="240">
        <v>78.246650000000002</v>
      </c>
      <c r="H26" s="240">
        <v>78.226730000000003</v>
      </c>
      <c r="I26" s="240">
        <v>78.164169999999999</v>
      </c>
      <c r="J26" s="240">
        <v>78.132930000000002</v>
      </c>
      <c r="K26" s="240">
        <v>78.115350000000007</v>
      </c>
      <c r="L26" s="240">
        <v>78.102919999999997</v>
      </c>
      <c r="M26" s="240">
        <v>78.094149999999999</v>
      </c>
      <c r="N26" s="204">
        <v>78.085070000000002</v>
      </c>
      <c r="O26" s="204">
        <v>78.078249999999997</v>
      </c>
      <c r="P26" s="204">
        <v>78.074439999999996</v>
      </c>
      <c r="Q26" s="204">
        <v>78.070830000000001</v>
      </c>
      <c r="R26" s="204">
        <v>78.068860000000001</v>
      </c>
      <c r="S26" s="323">
        <v>78.067239999999998</v>
      </c>
      <c r="T26" s="323">
        <v>78.063630000000003</v>
      </c>
      <c r="U26" s="323">
        <v>78.059489999999997</v>
      </c>
      <c r="V26" s="323">
        <v>78.054879999999997</v>
      </c>
      <c r="W26" s="323">
        <v>78.051699999999997</v>
      </c>
      <c r="X26" s="323">
        <v>78.046559999999999</v>
      </c>
      <c r="Y26" s="337">
        <v>78.043959999999998</v>
      </c>
      <c r="Z26" s="323">
        <v>78.003309999999999</v>
      </c>
      <c r="AA26" s="323">
        <v>75.767529999999994</v>
      </c>
      <c r="AB26" s="4">
        <f t="shared" si="40"/>
        <v>75.762529999999998</v>
      </c>
      <c r="AC26" s="323">
        <v>75.762029999999996</v>
      </c>
      <c r="AD26" s="221">
        <v>75.764200000000002</v>
      </c>
      <c r="AE26" s="418">
        <v>76.083460000000002</v>
      </c>
      <c r="AF26" s="4">
        <f t="shared" si="63"/>
        <v>0.32143000000000654</v>
      </c>
      <c r="AG26" s="4"/>
      <c r="AH26" s="47">
        <v>74.283460000000005</v>
      </c>
      <c r="AK26" s="285">
        <f t="shared" si="41"/>
        <v>74.250579999999999</v>
      </c>
      <c r="AL26" s="285">
        <f t="shared" si="42"/>
        <v>74.196210000000008</v>
      </c>
      <c r="AM26" s="338">
        <f t="shared" si="43"/>
        <v>74.176290000000009</v>
      </c>
      <c r="AN26" s="285">
        <f t="shared" si="44"/>
        <v>74.113730000000004</v>
      </c>
      <c r="AO26" s="285">
        <f t="shared" si="45"/>
        <v>74.082490000000007</v>
      </c>
      <c r="AP26" s="285">
        <f t="shared" si="46"/>
        <v>74.064910000000012</v>
      </c>
      <c r="AQ26" s="285">
        <f t="shared" si="47"/>
        <v>74.052480000000003</v>
      </c>
      <c r="AR26" s="285">
        <f t="shared" si="48"/>
        <v>74.043710000000004</v>
      </c>
      <c r="AS26" s="293">
        <f t="shared" si="49"/>
        <v>-0.13258000000000436</v>
      </c>
      <c r="AT26" s="322">
        <f t="shared" si="50"/>
        <v>74.034630000000007</v>
      </c>
      <c r="AU26" s="322">
        <f t="shared" si="51"/>
        <v>74.027810000000002</v>
      </c>
      <c r="AV26" s="322">
        <f t="shared" si="52"/>
        <v>74.024000000000001</v>
      </c>
      <c r="AW26" s="322">
        <f t="shared" si="53"/>
        <v>74.020390000000006</v>
      </c>
      <c r="AX26" s="322">
        <f t="shared" si="54"/>
        <v>74.018420000000006</v>
      </c>
      <c r="AY26" s="335">
        <f t="shared" si="55"/>
        <v>74.016800000000003</v>
      </c>
      <c r="AZ26" s="293">
        <f t="shared" si="64"/>
        <v>2.6910000000000878E-2</v>
      </c>
      <c r="BA26" s="293">
        <f t="shared" si="65"/>
        <v>0.15949000000000524</v>
      </c>
      <c r="BB26" s="322">
        <f t="shared" si="56"/>
        <v>74.013190000000009</v>
      </c>
      <c r="BC26" s="322">
        <f t="shared" si="57"/>
        <v>74.009050000000002</v>
      </c>
      <c r="BD26" s="322">
        <f t="shared" si="58"/>
        <v>74.004440000000002</v>
      </c>
      <c r="BE26" s="322">
        <f t="shared" si="59"/>
        <v>74.001260000000002</v>
      </c>
      <c r="BF26" s="322">
        <f t="shared" si="60"/>
        <v>73.996120000000005</v>
      </c>
      <c r="BG26" s="361">
        <f t="shared" si="61"/>
        <v>73.993520000000004</v>
      </c>
      <c r="BH26" s="322">
        <f t="shared" si="66"/>
        <v>2.3279999999999745E-2</v>
      </c>
      <c r="BI26" s="322">
        <f t="shared" si="67"/>
        <v>0.18277000000000498</v>
      </c>
      <c r="BJ26" s="169">
        <f t="shared" si="68"/>
        <v>73.952870000000004</v>
      </c>
      <c r="BK26" s="169">
        <f t="shared" si="69"/>
        <v>-4.0649999999999409E-2</v>
      </c>
      <c r="BL26" s="237">
        <v>2.2504399999999976</v>
      </c>
      <c r="BM26" s="169">
        <f t="shared" si="70"/>
        <v>73.962029999999999</v>
      </c>
      <c r="BN26" s="169">
        <f t="shared" si="71"/>
        <v>9.1599999999942838E-3</v>
      </c>
      <c r="BO26" s="169">
        <f>AD26-B26+BL26</f>
        <v>73.964200000000005</v>
      </c>
      <c r="BP26" s="169">
        <f t="shared" si="73"/>
        <v>2.1700000000066666E-3</v>
      </c>
      <c r="BQ26" s="169">
        <f t="shared" si="74"/>
        <v>1.133000000000095E-2</v>
      </c>
      <c r="BR26" s="355" t="s">
        <v>114</v>
      </c>
      <c r="BS26" s="355">
        <v>63901.38</v>
      </c>
      <c r="BT26" s="354">
        <v>76.516000000000005</v>
      </c>
      <c r="BU26" s="357">
        <v>76.142530000000008</v>
      </c>
      <c r="BV26" s="358">
        <v>77.77</v>
      </c>
      <c r="BW26" s="285">
        <f>BS17-BS26</f>
        <v>79</v>
      </c>
      <c r="BX26" s="169">
        <v>76.101240000000004</v>
      </c>
    </row>
    <row r="27" spans="1:76" x14ac:dyDescent="0.25">
      <c r="A27" s="300" t="s">
        <v>10</v>
      </c>
      <c r="B27" s="237">
        <v>5.0728899999999832</v>
      </c>
      <c r="C27" s="240"/>
      <c r="D27" s="240"/>
      <c r="E27" s="240">
        <v>78.334509999999995</v>
      </c>
      <c r="F27" s="240">
        <v>78.304320000000004</v>
      </c>
      <c r="G27" s="240">
        <v>78.262960000000007</v>
      </c>
      <c r="H27" s="240">
        <v>78.246920000000003</v>
      </c>
      <c r="I27" s="240">
        <v>78.194339999999997</v>
      </c>
      <c r="J27" s="240">
        <v>78.163659999999993</v>
      </c>
      <c r="K27" s="240">
        <v>78.145870000000002</v>
      </c>
      <c r="L27" s="240">
        <v>78.133769999999998</v>
      </c>
      <c r="M27" s="240">
        <v>78.122810000000001</v>
      </c>
      <c r="N27" s="204">
        <v>78.113230000000001</v>
      </c>
      <c r="O27" s="204">
        <v>78.106859999999998</v>
      </c>
      <c r="P27" s="204">
        <v>78.10248</v>
      </c>
      <c r="Q27" s="204">
        <v>78.098640000000003</v>
      </c>
      <c r="R27" s="204">
        <v>78.096779999999995</v>
      </c>
      <c r="S27" s="323">
        <v>78.094999999999999</v>
      </c>
      <c r="T27" s="204">
        <v>78.090519999999998</v>
      </c>
      <c r="U27" s="204">
        <v>78.086659999999995</v>
      </c>
      <c r="V27" s="204">
        <v>78.082579999999993</v>
      </c>
      <c r="W27" s="204">
        <v>78.080370000000002</v>
      </c>
      <c r="X27" s="204">
        <v>78.075680000000006</v>
      </c>
      <c r="Y27" s="372">
        <v>78.073970000000003</v>
      </c>
      <c r="Z27" s="352">
        <v>78.037520000000001</v>
      </c>
      <c r="AA27" s="352">
        <v>76.265079999999998</v>
      </c>
      <c r="AB27" s="4">
        <f t="shared" si="40"/>
        <v>76.260080000000002</v>
      </c>
      <c r="AC27" s="352">
        <v>76.260080000000002</v>
      </c>
      <c r="AD27" s="221">
        <v>76.262780000000006</v>
      </c>
      <c r="AE27" s="418">
        <v>76.531710000000004</v>
      </c>
      <c r="AF27" s="4">
        <f t="shared" si="63"/>
        <v>0.27163000000000181</v>
      </c>
      <c r="AG27" s="463"/>
      <c r="AH27" s="18">
        <v>73.262700000000009</v>
      </c>
      <c r="AK27" s="285">
        <f t="shared" si="41"/>
        <v>73.231430000000017</v>
      </c>
      <c r="AL27" s="285">
        <f t="shared" si="42"/>
        <v>73.19007000000002</v>
      </c>
      <c r="AM27" s="338">
        <f t="shared" si="43"/>
        <v>73.174030000000016</v>
      </c>
      <c r="AN27" s="285">
        <f t="shared" si="44"/>
        <v>73.12145000000001</v>
      </c>
      <c r="AO27" s="285">
        <f t="shared" si="45"/>
        <v>73.090770000000006</v>
      </c>
      <c r="AP27" s="285">
        <f t="shared" si="46"/>
        <v>73.072980000000015</v>
      </c>
      <c r="AQ27" s="285">
        <f t="shared" si="47"/>
        <v>73.060880000000012</v>
      </c>
      <c r="AR27" s="285">
        <f t="shared" si="48"/>
        <v>73.049920000000014</v>
      </c>
      <c r="AS27" s="293">
        <f t="shared" si="49"/>
        <v>-0.12411000000000172</v>
      </c>
      <c r="AT27" s="322">
        <f t="shared" si="50"/>
        <v>73.040340000000015</v>
      </c>
      <c r="AU27" s="322">
        <f t="shared" si="51"/>
        <v>73.033970000000011</v>
      </c>
      <c r="AV27" s="322">
        <f t="shared" si="52"/>
        <v>73.029590000000013</v>
      </c>
      <c r="AW27" s="322">
        <f t="shared" si="53"/>
        <v>73.025750000000016</v>
      </c>
      <c r="AX27" s="322">
        <f t="shared" si="54"/>
        <v>73.023890000000009</v>
      </c>
      <c r="AY27" s="335">
        <f t="shared" si="55"/>
        <v>73.022110000000012</v>
      </c>
      <c r="AZ27" s="293">
        <f t="shared" si="64"/>
        <v>2.7810000000002333E-2</v>
      </c>
      <c r="BA27" s="293">
        <f t="shared" si="65"/>
        <v>0.15192000000000405</v>
      </c>
      <c r="BB27" s="322">
        <f t="shared" si="56"/>
        <v>73.017630000000011</v>
      </c>
      <c r="BC27" s="322">
        <f t="shared" si="57"/>
        <v>73.013770000000008</v>
      </c>
      <c r="BD27" s="322">
        <f t="shared" si="58"/>
        <v>73.009690000000006</v>
      </c>
      <c r="BE27" s="322">
        <f t="shared" si="59"/>
        <v>73.007480000000015</v>
      </c>
      <c r="BF27" s="322">
        <f t="shared" si="60"/>
        <v>73.002790000000019</v>
      </c>
      <c r="BG27" s="361">
        <f t="shared" si="61"/>
        <v>73.001080000000016</v>
      </c>
      <c r="BH27" s="322">
        <f t="shared" si="66"/>
        <v>2.1029999999996107E-2</v>
      </c>
      <c r="BI27" s="322">
        <f t="shared" si="67"/>
        <v>0.17295000000000016</v>
      </c>
      <c r="BJ27" s="169">
        <f t="shared" si="68"/>
        <v>72.964630000000014</v>
      </c>
      <c r="BK27" s="169">
        <f t="shared" si="69"/>
        <v>-3.6450000000002092E-2</v>
      </c>
      <c r="BL27" s="237">
        <v>1.8038799999999924</v>
      </c>
      <c r="BM27" s="169">
        <f t="shared" si="70"/>
        <v>72.991070000000008</v>
      </c>
      <c r="BN27" s="169">
        <f t="shared" si="71"/>
        <v>2.6439999999993802E-2</v>
      </c>
      <c r="BO27" s="169">
        <f t="shared" si="72"/>
        <v>72.993770000000012</v>
      </c>
      <c r="BP27" s="169">
        <f t="shared" si="73"/>
        <v>2.7000000000043656E-3</v>
      </c>
      <c r="BQ27" s="169">
        <f t="shared" si="74"/>
        <v>2.9139999999998167E-2</v>
      </c>
      <c r="BR27" s="356" t="s">
        <v>337</v>
      </c>
      <c r="BS27" s="359">
        <v>63890.38</v>
      </c>
      <c r="BT27" s="357"/>
      <c r="BU27" s="357"/>
      <c r="BV27" s="358">
        <v>77.77</v>
      </c>
      <c r="BW27" s="285">
        <f>BS17-BS27</f>
        <v>90</v>
      </c>
    </row>
    <row r="28" spans="1:76" ht="15.75" thickBot="1" x14ac:dyDescent="0.3">
      <c r="A28" s="300" t="s">
        <v>11</v>
      </c>
      <c r="B28" s="237">
        <v>3.9089499999999928</v>
      </c>
      <c r="C28" s="240"/>
      <c r="D28" s="240"/>
      <c r="E28" s="240">
        <v>78.363579999999999</v>
      </c>
      <c r="F28" s="240">
        <v>78.322119999999998</v>
      </c>
      <c r="G28" s="240">
        <v>78.267439999999993</v>
      </c>
      <c r="H28" s="240">
        <v>78.244370000000004</v>
      </c>
      <c r="I28" s="240">
        <v>78.177999999999997</v>
      </c>
      <c r="J28" s="240">
        <v>78.147379999999998</v>
      </c>
      <c r="K28" s="240">
        <v>78.129570000000001</v>
      </c>
      <c r="L28" s="240">
        <v>78.118899999999996</v>
      </c>
      <c r="M28" s="240">
        <v>78.11054</v>
      </c>
      <c r="N28" s="204">
        <v>78.101190000000003</v>
      </c>
      <c r="O28" s="204">
        <v>78.095569999999995</v>
      </c>
      <c r="P28" s="204">
        <v>78.092060000000004</v>
      </c>
      <c r="Q28" s="204">
        <v>78.090699999999998</v>
      </c>
      <c r="R28" s="204">
        <v>78.088040000000007</v>
      </c>
      <c r="S28" s="323">
        <v>78.086699999999993</v>
      </c>
      <c r="T28" s="323">
        <v>78.083410000000001</v>
      </c>
      <c r="U28" s="204">
        <v>78.079490000000007</v>
      </c>
      <c r="V28" s="323">
        <v>78.075640000000007</v>
      </c>
      <c r="W28" s="323">
        <v>78.072760000000002</v>
      </c>
      <c r="X28" s="323">
        <v>78.067599999999999</v>
      </c>
      <c r="Y28" s="372">
        <v>78.065359999999998</v>
      </c>
      <c r="Z28" s="352">
        <v>78.027500000000003</v>
      </c>
      <c r="AA28" s="352">
        <v>75.950670000000002</v>
      </c>
      <c r="AB28" s="4">
        <f t="shared" si="40"/>
        <v>75.945670000000007</v>
      </c>
      <c r="AC28" s="352">
        <v>75.942670000000007</v>
      </c>
      <c r="AD28" s="221">
        <v>75.946179999999998</v>
      </c>
      <c r="AE28" s="418">
        <v>76.249210000000005</v>
      </c>
      <c r="AF28" s="4">
        <f t="shared" si="63"/>
        <v>0.30653999999999826</v>
      </c>
      <c r="AG28" s="4"/>
      <c r="AH28" s="47">
        <v>74.459210000000013</v>
      </c>
      <c r="AK28" s="285">
        <f t="shared" si="41"/>
        <v>74.413170000000008</v>
      </c>
      <c r="AL28" s="285">
        <f t="shared" si="42"/>
        <v>74.358490000000003</v>
      </c>
      <c r="AM28" s="338">
        <f t="shared" si="43"/>
        <v>74.335420000000013</v>
      </c>
      <c r="AN28" s="285">
        <f t="shared" si="44"/>
        <v>74.269050000000007</v>
      </c>
      <c r="AO28" s="285">
        <f t="shared" si="45"/>
        <v>74.238430000000008</v>
      </c>
      <c r="AP28" s="285">
        <f t="shared" si="46"/>
        <v>74.220620000000011</v>
      </c>
      <c r="AQ28" s="285">
        <f t="shared" si="47"/>
        <v>74.209950000000006</v>
      </c>
      <c r="AR28" s="285">
        <f t="shared" si="48"/>
        <v>74.20159000000001</v>
      </c>
      <c r="AS28" s="293">
        <f t="shared" si="49"/>
        <v>-0.13383000000000322</v>
      </c>
      <c r="AT28" s="322">
        <f t="shared" si="50"/>
        <v>74.192240000000012</v>
      </c>
      <c r="AU28" s="322">
        <f t="shared" si="51"/>
        <v>74.186620000000005</v>
      </c>
      <c r="AV28" s="322">
        <f t="shared" si="52"/>
        <v>74.183110000000013</v>
      </c>
      <c r="AW28" s="322">
        <f t="shared" si="53"/>
        <v>74.181750000000008</v>
      </c>
      <c r="AX28" s="322">
        <f t="shared" si="54"/>
        <v>74.179090000000016</v>
      </c>
      <c r="AY28" s="335">
        <f t="shared" si="55"/>
        <v>74.177750000000003</v>
      </c>
      <c r="AZ28" s="293">
        <f t="shared" si="64"/>
        <v>2.3840000000006967E-2</v>
      </c>
      <c r="BA28" s="293">
        <f t="shared" si="65"/>
        <v>0.15767000000001019</v>
      </c>
      <c r="BB28" s="322">
        <f t="shared" si="56"/>
        <v>74.17446000000001</v>
      </c>
      <c r="BC28" s="322">
        <f t="shared" si="57"/>
        <v>74.170540000000017</v>
      </c>
      <c r="BD28" s="322">
        <f t="shared" si="58"/>
        <v>74.166690000000017</v>
      </c>
      <c r="BE28" s="322">
        <f t="shared" si="59"/>
        <v>74.163810000000012</v>
      </c>
      <c r="BF28" s="322">
        <f t="shared" si="60"/>
        <v>74.158650000000009</v>
      </c>
      <c r="BG28" s="361">
        <f t="shared" si="61"/>
        <v>74.156410000000008</v>
      </c>
      <c r="BH28" s="322">
        <f t="shared" si="66"/>
        <v>2.133999999999503E-2</v>
      </c>
      <c r="BI28" s="322">
        <f t="shared" si="67"/>
        <v>0.17901000000000522</v>
      </c>
      <c r="BJ28" s="169">
        <f>Z28-B28</f>
        <v>74.118550000000013</v>
      </c>
      <c r="BK28" s="169">
        <f t="shared" si="69"/>
        <v>-3.7859999999994898E-2</v>
      </c>
      <c r="BL28" s="237">
        <v>2.108949999999993</v>
      </c>
      <c r="BM28" s="169">
        <f t="shared" si="70"/>
        <v>74.14267000000001</v>
      </c>
      <c r="BN28" s="169">
        <f t="shared" si="71"/>
        <v>2.4119999999996367E-2</v>
      </c>
      <c r="BO28" s="169">
        <f t="shared" si="72"/>
        <v>74.146180000000001</v>
      </c>
      <c r="BP28" s="169">
        <f t="shared" si="73"/>
        <v>3.5099999999914644E-3</v>
      </c>
      <c r="BQ28" s="169">
        <f t="shared" si="74"/>
        <v>2.7629999999987831E-2</v>
      </c>
      <c r="BR28" s="356" t="s">
        <v>338</v>
      </c>
      <c r="BS28" s="359">
        <v>63890.38</v>
      </c>
      <c r="BT28" s="357"/>
      <c r="BU28" s="357"/>
      <c r="BV28" s="358">
        <v>77.12</v>
      </c>
      <c r="BW28" s="285">
        <f>BS17-BS28</f>
        <v>90</v>
      </c>
    </row>
    <row r="29" spans="1:76" x14ac:dyDescent="0.25">
      <c r="A29" s="300" t="s">
        <v>12</v>
      </c>
      <c r="B29" s="237">
        <v>4.2658100000000045</v>
      </c>
      <c r="C29" s="240"/>
      <c r="D29" s="240"/>
      <c r="E29" s="240">
        <v>78.325659999999999</v>
      </c>
      <c r="F29" s="240">
        <v>78.267520000000005</v>
      </c>
      <c r="G29" s="240">
        <v>78.212310000000002</v>
      </c>
      <c r="H29" s="240">
        <v>78.187600000000003</v>
      </c>
      <c r="I29" s="240">
        <v>78.117429999999999</v>
      </c>
      <c r="J29" s="240">
        <v>78.081090000000003</v>
      </c>
      <c r="K29" s="240">
        <v>78.061199999999999</v>
      </c>
      <c r="L29" s="240">
        <v>78.046360000000007</v>
      </c>
      <c r="M29" s="240">
        <v>78.035550000000001</v>
      </c>
      <c r="N29" s="204">
        <v>78.024559999999994</v>
      </c>
      <c r="O29" s="204">
        <v>78.016739999999999</v>
      </c>
      <c r="P29" s="204">
        <v>78.011060000000001</v>
      </c>
      <c r="Q29" s="204">
        <v>78.006619999999998</v>
      </c>
      <c r="R29" s="204">
        <v>78.004729999999995</v>
      </c>
      <c r="S29" s="323">
        <v>78.002679999999998</v>
      </c>
      <c r="T29" s="323">
        <v>77.998000000000005</v>
      </c>
      <c r="U29" s="204">
        <v>77.992829999999998</v>
      </c>
      <c r="V29" s="323">
        <v>77.986649999999997</v>
      </c>
      <c r="W29" s="323">
        <v>77.983130000000003</v>
      </c>
      <c r="X29" s="323">
        <v>77.976280000000003</v>
      </c>
      <c r="Y29" s="337">
        <v>77.973150000000004</v>
      </c>
      <c r="Z29" s="323">
        <v>77.923839999999998</v>
      </c>
      <c r="AA29" s="323">
        <v>75.794039999999995</v>
      </c>
      <c r="AB29" s="4">
        <f t="shared" si="40"/>
        <v>75.78904</v>
      </c>
      <c r="AC29" s="323">
        <v>75.78837</v>
      </c>
      <c r="AD29" s="221">
        <v>75.791070000000005</v>
      </c>
      <c r="AE29" s="418">
        <v>76.176329999999993</v>
      </c>
      <c r="AF29" s="4">
        <f t="shared" si="63"/>
        <v>0.38795999999999253</v>
      </c>
      <c r="AG29" s="4"/>
      <c r="AH29" s="18">
        <v>74.067069999999987</v>
      </c>
      <c r="AK29" s="285">
        <f t="shared" si="41"/>
        <v>74.001710000000003</v>
      </c>
      <c r="AL29" s="285">
        <f t="shared" si="42"/>
        <v>73.9465</v>
      </c>
      <c r="AM29" s="338">
        <f t="shared" si="43"/>
        <v>73.921790000000001</v>
      </c>
      <c r="AN29" s="285">
        <f t="shared" si="44"/>
        <v>73.851619999999997</v>
      </c>
      <c r="AO29" s="285">
        <f t="shared" si="45"/>
        <v>73.815280000000001</v>
      </c>
      <c r="AP29" s="285">
        <f t="shared" si="46"/>
        <v>73.795389999999998</v>
      </c>
      <c r="AQ29" s="285">
        <f t="shared" si="47"/>
        <v>73.780550000000005</v>
      </c>
      <c r="AR29" s="285">
        <f t="shared" si="48"/>
        <v>73.769739999999999</v>
      </c>
      <c r="AS29" s="293">
        <f t="shared" si="49"/>
        <v>-0.15205000000000268</v>
      </c>
      <c r="AT29" s="322">
        <f t="shared" si="50"/>
        <v>73.758749999999992</v>
      </c>
      <c r="AU29" s="322">
        <f t="shared" si="51"/>
        <v>73.750929999999997</v>
      </c>
      <c r="AV29" s="322">
        <f t="shared" si="52"/>
        <v>73.745249999999999</v>
      </c>
      <c r="AW29" s="322">
        <f t="shared" si="53"/>
        <v>73.740809999999996</v>
      </c>
      <c r="AX29" s="322">
        <f t="shared" si="54"/>
        <v>73.738919999999993</v>
      </c>
      <c r="AY29" s="335">
        <f t="shared" si="55"/>
        <v>73.736869999999996</v>
      </c>
      <c r="AZ29" s="293">
        <f t="shared" si="64"/>
        <v>3.2870000000002619E-2</v>
      </c>
      <c r="BA29" s="293">
        <f t="shared" si="65"/>
        <v>0.1849200000000053</v>
      </c>
      <c r="BB29" s="322">
        <f t="shared" si="56"/>
        <v>73.732190000000003</v>
      </c>
      <c r="BC29" s="322">
        <f t="shared" si="57"/>
        <v>73.727019999999996</v>
      </c>
      <c r="BD29" s="322">
        <f t="shared" si="58"/>
        <v>73.720839999999995</v>
      </c>
      <c r="BE29" s="322">
        <f t="shared" si="59"/>
        <v>73.717320000000001</v>
      </c>
      <c r="BF29" s="322">
        <f t="shared" si="60"/>
        <v>73.710470000000001</v>
      </c>
      <c r="BG29" s="361">
        <f t="shared" si="61"/>
        <v>73.707340000000002</v>
      </c>
      <c r="BH29" s="322">
        <f t="shared" si="66"/>
        <v>2.9529999999994061E-2</v>
      </c>
      <c r="BI29" s="322">
        <f t="shared" si="67"/>
        <v>0.21444999999999936</v>
      </c>
      <c r="BJ29" s="169">
        <f t="shared" ref="BJ29:BJ32" si="75">Z29-B29</f>
        <v>73.658029999999997</v>
      </c>
      <c r="BK29" s="169">
        <f t="shared" si="69"/>
        <v>-4.9310000000005516E-2</v>
      </c>
      <c r="BL29" s="237">
        <v>2.1565499999999957</v>
      </c>
      <c r="BM29" s="169">
        <f t="shared" si="70"/>
        <v>73.679109999999994</v>
      </c>
      <c r="BN29" s="169">
        <f t="shared" si="71"/>
        <v>2.1079999999997767E-2</v>
      </c>
      <c r="BO29" s="169">
        <f t="shared" si="72"/>
        <v>73.681809999999999</v>
      </c>
      <c r="BP29" s="169">
        <f t="shared" si="73"/>
        <v>2.7000000000043656E-3</v>
      </c>
      <c r="BQ29" s="169">
        <f t="shared" si="74"/>
        <v>2.3780000000002133E-2</v>
      </c>
      <c r="BR29" s="356" t="s">
        <v>119</v>
      </c>
      <c r="BS29" s="355">
        <v>63874.38</v>
      </c>
      <c r="BT29" s="354">
        <v>76.525999999999996</v>
      </c>
      <c r="BU29" s="357">
        <v>76.039940000000001</v>
      </c>
      <c r="BV29" s="358">
        <v>77.12</v>
      </c>
      <c r="BW29" s="285">
        <f>BS17-BS29</f>
        <v>106</v>
      </c>
      <c r="BX29" s="169">
        <v>75.985060000000004</v>
      </c>
    </row>
    <row r="30" spans="1:76" x14ac:dyDescent="0.25">
      <c r="A30" s="300" t="s">
        <v>14</v>
      </c>
      <c r="B30" s="237">
        <v>4.2443799999999952</v>
      </c>
      <c r="C30" s="240"/>
      <c r="D30" s="240"/>
      <c r="E30" s="240">
        <v>78.311909999999997</v>
      </c>
      <c r="F30" s="240">
        <v>78.269450000000006</v>
      </c>
      <c r="G30" s="240">
        <v>78.213849999999994</v>
      </c>
      <c r="H30" s="240">
        <v>78.192490000000006</v>
      </c>
      <c r="I30" s="240">
        <v>78.122820000000004</v>
      </c>
      <c r="J30" s="240">
        <v>78.085220000000007</v>
      </c>
      <c r="K30" s="240">
        <v>78.062709999999996</v>
      </c>
      <c r="L30" s="240">
        <v>78.047229999999999</v>
      </c>
      <c r="M30" s="240">
        <v>78.035110000000003</v>
      </c>
      <c r="N30" s="204">
        <v>78.022499999999994</v>
      </c>
      <c r="O30" s="204">
        <v>78.012900000000002</v>
      </c>
      <c r="P30" s="204">
        <v>78.00694</v>
      </c>
      <c r="Q30" s="204">
        <v>78.001980000000003</v>
      </c>
      <c r="R30" s="204">
        <v>77.998639999999995</v>
      </c>
      <c r="S30" s="323">
        <v>77.995519999999999</v>
      </c>
      <c r="T30" s="323">
        <v>77.989419999999996</v>
      </c>
      <c r="U30" s="323">
        <v>77.983779999999996</v>
      </c>
      <c r="V30" s="323">
        <v>77.977059999999994</v>
      </c>
      <c r="W30" s="323">
        <v>77.972849999999994</v>
      </c>
      <c r="X30" s="323">
        <v>77.966189999999997</v>
      </c>
      <c r="Y30" s="337">
        <v>77.962549999999993</v>
      </c>
      <c r="Z30" s="323">
        <v>77.908640000000005</v>
      </c>
      <c r="AA30" s="323">
        <v>75.791910000000001</v>
      </c>
      <c r="AB30" s="4">
        <f t="shared" si="40"/>
        <v>75.786910000000006</v>
      </c>
      <c r="AC30" s="323">
        <v>75.786010000000005</v>
      </c>
      <c r="AD30" s="221">
        <v>75.788210000000007</v>
      </c>
      <c r="AE30" s="418">
        <v>76.171469999999999</v>
      </c>
      <c r="AF30" s="4">
        <f t="shared" si="63"/>
        <v>0.38545999999999481</v>
      </c>
      <c r="AG30" s="4"/>
      <c r="AH30" s="47">
        <v>74.075270000000003</v>
      </c>
      <c r="AK30" s="285">
        <f t="shared" si="41"/>
        <v>74.025070000000014</v>
      </c>
      <c r="AL30" s="285">
        <f t="shared" si="42"/>
        <v>73.969470000000001</v>
      </c>
      <c r="AM30" s="338">
        <f t="shared" si="43"/>
        <v>73.948110000000014</v>
      </c>
      <c r="AN30" s="285">
        <f t="shared" si="44"/>
        <v>73.878440000000012</v>
      </c>
      <c r="AO30" s="285">
        <f t="shared" si="45"/>
        <v>73.840840000000014</v>
      </c>
      <c r="AP30" s="285">
        <f t="shared" si="46"/>
        <v>73.818330000000003</v>
      </c>
      <c r="AQ30" s="285">
        <f t="shared" si="47"/>
        <v>73.802850000000007</v>
      </c>
      <c r="AR30" s="285">
        <f t="shared" si="48"/>
        <v>73.790730000000011</v>
      </c>
      <c r="AS30" s="308">
        <f t="shared" si="49"/>
        <v>-0.15738000000000341</v>
      </c>
      <c r="AT30" s="322">
        <f t="shared" si="50"/>
        <v>73.778120000000001</v>
      </c>
      <c r="AU30" s="322">
        <f t="shared" si="51"/>
        <v>73.768520000000009</v>
      </c>
      <c r="AV30" s="322">
        <f t="shared" si="52"/>
        <v>73.762560000000008</v>
      </c>
      <c r="AW30" s="322">
        <f t="shared" si="53"/>
        <v>73.757600000000011</v>
      </c>
      <c r="AX30" s="322">
        <f t="shared" si="54"/>
        <v>73.754260000000002</v>
      </c>
      <c r="AY30" s="335">
        <f t="shared" si="55"/>
        <v>73.751140000000007</v>
      </c>
      <c r="AZ30" s="308">
        <f t="shared" si="64"/>
        <v>3.9590000000004011E-2</v>
      </c>
      <c r="BA30" s="308">
        <f t="shared" si="65"/>
        <v>0.19697000000000742</v>
      </c>
      <c r="BB30" s="322">
        <f t="shared" si="56"/>
        <v>73.745040000000003</v>
      </c>
      <c r="BC30" s="322">
        <f t="shared" si="57"/>
        <v>73.739400000000003</v>
      </c>
      <c r="BD30" s="322">
        <f t="shared" si="58"/>
        <v>73.732680000000002</v>
      </c>
      <c r="BE30" s="322">
        <f t="shared" si="59"/>
        <v>73.728470000000002</v>
      </c>
      <c r="BF30" s="322">
        <f t="shared" si="60"/>
        <v>73.721810000000005</v>
      </c>
      <c r="BG30" s="361">
        <f t="shared" si="61"/>
        <v>73.718170000000001</v>
      </c>
      <c r="BH30" s="334">
        <f t="shared" si="66"/>
        <v>3.2970000000005939E-2</v>
      </c>
      <c r="BI30" s="334">
        <f t="shared" si="67"/>
        <v>0.22994000000001336</v>
      </c>
      <c r="BJ30" s="169">
        <f t="shared" si="75"/>
        <v>73.664260000000013</v>
      </c>
      <c r="BK30" s="424">
        <f t="shared" si="69"/>
        <v>-5.390999999998769E-2</v>
      </c>
      <c r="BL30" s="237">
        <v>2.1481799999999964</v>
      </c>
      <c r="BM30" s="169">
        <f t="shared" si="70"/>
        <v>73.689810000000008</v>
      </c>
      <c r="BN30" s="169">
        <f t="shared" si="71"/>
        <v>2.5549999999995521E-2</v>
      </c>
      <c r="BO30" s="169">
        <f t="shared" si="72"/>
        <v>73.69201000000001</v>
      </c>
      <c r="BP30" s="169">
        <f t="shared" si="73"/>
        <v>2.2000000000019782E-3</v>
      </c>
      <c r="BQ30" s="169">
        <f t="shared" si="74"/>
        <v>2.7749999999997499E-2</v>
      </c>
      <c r="BR30" s="356" t="s">
        <v>123</v>
      </c>
      <c r="BS30" s="355">
        <v>63867.88</v>
      </c>
      <c r="BT30" s="354">
        <v>76.525999999999996</v>
      </c>
      <c r="BU30" s="357">
        <v>75.988619999999997</v>
      </c>
      <c r="BV30" s="358">
        <v>77.12</v>
      </c>
      <c r="BW30" s="285">
        <f>BS17-BS30</f>
        <v>112.5</v>
      </c>
      <c r="BX30" s="169">
        <v>75.934190000000001</v>
      </c>
    </row>
    <row r="31" spans="1:76" ht="15.75" thickBot="1" x14ac:dyDescent="0.3">
      <c r="A31" s="300" t="s">
        <v>101</v>
      </c>
      <c r="B31" s="237">
        <v>2.2349999999999999</v>
      </c>
      <c r="C31" s="240"/>
      <c r="D31" s="240"/>
      <c r="E31" s="240">
        <v>78.279820000000001</v>
      </c>
      <c r="F31" s="240">
        <v>78.245990000000006</v>
      </c>
      <c r="G31" s="240">
        <v>78.184759999999997</v>
      </c>
      <c r="H31" s="240">
        <v>78.16225</v>
      </c>
      <c r="I31" s="240">
        <v>78.097819999999999</v>
      </c>
      <c r="J31" s="240">
        <v>78.068489999999997</v>
      </c>
      <c r="K31" s="240">
        <v>78.052809999999994</v>
      </c>
      <c r="L31" s="240">
        <v>78.041030000000006</v>
      </c>
      <c r="M31" s="240">
        <v>78.032849999999996</v>
      </c>
      <c r="N31" s="204">
        <v>78.024690000000007</v>
      </c>
      <c r="O31" s="204">
        <v>78.018349999999998</v>
      </c>
      <c r="P31" s="204">
        <v>78.01652</v>
      </c>
      <c r="Q31" s="204">
        <v>78.014589999999998</v>
      </c>
      <c r="R31" s="204">
        <v>78.010469999999998</v>
      </c>
      <c r="S31" s="323">
        <v>78.009190000000004</v>
      </c>
      <c r="T31" s="323">
        <v>78.006039999999999</v>
      </c>
      <c r="U31" s="323">
        <v>78.002290000000002</v>
      </c>
      <c r="V31" s="323">
        <v>77.998310000000004</v>
      </c>
      <c r="W31" s="323">
        <v>77.995059999999995</v>
      </c>
      <c r="X31" s="323">
        <v>77.990390000000005</v>
      </c>
      <c r="Y31" s="337">
        <v>77.987639999999999</v>
      </c>
      <c r="Z31" s="323">
        <v>77.949169999999995</v>
      </c>
      <c r="AA31" s="323">
        <v>75.749870000000001</v>
      </c>
      <c r="AB31" s="4">
        <f>AA31-0.011</f>
        <v>75.738870000000006</v>
      </c>
      <c r="AC31" s="323"/>
      <c r="AE31" s="418"/>
      <c r="AF31" s="418"/>
      <c r="AG31" s="418"/>
      <c r="AH31" s="24"/>
      <c r="AI31" s="4"/>
      <c r="AK31" s="285">
        <f t="shared" si="41"/>
        <v>76.010990000000007</v>
      </c>
      <c r="AL31" s="285">
        <f t="shared" si="42"/>
        <v>75.949759999999998</v>
      </c>
      <c r="AM31" s="338">
        <f t="shared" si="43"/>
        <v>75.927250000000001</v>
      </c>
      <c r="AN31" s="285">
        <f t="shared" si="44"/>
        <v>75.862819999999999</v>
      </c>
      <c r="AO31" s="285">
        <f t="shared" si="45"/>
        <v>75.833489999999998</v>
      </c>
      <c r="AP31" s="285">
        <f t="shared" si="46"/>
        <v>75.817809999999994</v>
      </c>
      <c r="AQ31" s="285">
        <f t="shared" si="47"/>
        <v>75.806030000000007</v>
      </c>
      <c r="AR31" s="285">
        <f t="shared" si="48"/>
        <v>75.797849999999997</v>
      </c>
      <c r="AS31" s="293">
        <f t="shared" si="49"/>
        <v>-0.12940000000000396</v>
      </c>
      <c r="AT31" s="322">
        <f t="shared" si="50"/>
        <v>75.789690000000007</v>
      </c>
      <c r="AU31" s="322">
        <f t="shared" si="51"/>
        <v>75.783349999999999</v>
      </c>
      <c r="AV31" s="322">
        <f t="shared" si="52"/>
        <v>75.78152</v>
      </c>
      <c r="AW31" s="322">
        <f t="shared" si="53"/>
        <v>75.779589999999999</v>
      </c>
      <c r="AX31" s="322">
        <f t="shared" si="54"/>
        <v>75.775469999999999</v>
      </c>
      <c r="AY31" s="335">
        <f t="shared" si="55"/>
        <v>75.774190000000004</v>
      </c>
      <c r="AZ31" s="293">
        <f t="shared" si="64"/>
        <v>2.3659999999992465E-2</v>
      </c>
      <c r="BA31" s="293">
        <f t="shared" si="65"/>
        <v>0.15305999999999642</v>
      </c>
      <c r="BB31" s="322">
        <f t="shared" si="56"/>
        <v>75.771039999999999</v>
      </c>
      <c r="BC31" s="322">
        <f t="shared" si="57"/>
        <v>75.767290000000003</v>
      </c>
      <c r="BD31" s="322">
        <f t="shared" si="58"/>
        <v>75.763310000000004</v>
      </c>
      <c r="BE31" s="322">
        <f t="shared" si="59"/>
        <v>75.760059999999996</v>
      </c>
      <c r="BF31" s="322">
        <f t="shared" si="60"/>
        <v>75.755390000000006</v>
      </c>
      <c r="BG31" s="361">
        <f t="shared" si="61"/>
        <v>75.75264</v>
      </c>
      <c r="BH31" s="322">
        <f t="shared" si="66"/>
        <v>2.1550000000004843E-2</v>
      </c>
      <c r="BI31" s="322">
        <f t="shared" si="67"/>
        <v>0.17461000000000126</v>
      </c>
      <c r="BJ31" s="169">
        <f t="shared" si="75"/>
        <v>75.714169999999996</v>
      </c>
      <c r="BK31" s="169">
        <f t="shared" si="69"/>
        <v>-3.8470000000003779E-2</v>
      </c>
      <c r="BL31" s="122" t="s">
        <v>386</v>
      </c>
      <c r="BM31" s="169">
        <f>AB31</f>
        <v>75.738870000000006</v>
      </c>
      <c r="BN31" s="169">
        <f t="shared" si="71"/>
        <v>2.4700000000009936E-2</v>
      </c>
      <c r="BO31" s="122" t="s">
        <v>361</v>
      </c>
      <c r="BP31" s="122"/>
      <c r="BQ31" s="122"/>
      <c r="BR31" s="356" t="s">
        <v>339</v>
      </c>
      <c r="BS31" s="355">
        <v>63860.38</v>
      </c>
      <c r="BT31" s="357"/>
      <c r="BU31" s="357"/>
      <c r="BV31" s="358">
        <v>77.12</v>
      </c>
      <c r="BW31" s="285">
        <f>BS17-BS31</f>
        <v>120</v>
      </c>
    </row>
    <row r="32" spans="1:76" x14ac:dyDescent="0.25">
      <c r="A32" s="300" t="s">
        <v>103</v>
      </c>
      <c r="B32" s="237">
        <v>1.8350000000000002</v>
      </c>
      <c r="C32" s="240"/>
      <c r="D32" s="240"/>
      <c r="E32" s="240">
        <v>78.288589999999999</v>
      </c>
      <c r="F32" s="240">
        <v>78.276579999999996</v>
      </c>
      <c r="G32" s="240">
        <v>78.237799999999993</v>
      </c>
      <c r="H32" s="240">
        <v>78.220110000000005</v>
      </c>
      <c r="I32" s="240">
        <v>78.165289999999999</v>
      </c>
      <c r="J32" s="240">
        <v>78.135559999999998</v>
      </c>
      <c r="K32" s="240">
        <v>78.118449999999996</v>
      </c>
      <c r="L32" s="240">
        <v>78.106309999999993</v>
      </c>
      <c r="M32" s="240">
        <v>78.097999999999999</v>
      </c>
      <c r="N32" s="204">
        <v>78.088310000000007</v>
      </c>
      <c r="O32" s="204">
        <v>78.082880000000003</v>
      </c>
      <c r="P32" s="204">
        <v>78.078879999999998</v>
      </c>
      <c r="Q32" s="204">
        <v>78.076070000000001</v>
      </c>
      <c r="R32" s="204">
        <v>78.073830000000001</v>
      </c>
      <c r="S32" s="323">
        <v>78.071709999999996</v>
      </c>
      <c r="T32" s="323">
        <v>78.06814</v>
      </c>
      <c r="U32" s="323">
        <v>78.064869999999999</v>
      </c>
      <c r="V32" s="323">
        <v>78.061149999999998</v>
      </c>
      <c r="W32" s="323">
        <v>78.059060000000002</v>
      </c>
      <c r="X32" s="323">
        <v>78.054699999999997</v>
      </c>
      <c r="Y32" s="337">
        <v>78.052949999999996</v>
      </c>
      <c r="Z32" s="323">
        <v>78.017120000000006</v>
      </c>
      <c r="AA32" s="323">
        <v>76.199079999999995</v>
      </c>
      <c r="AB32" s="4">
        <f t="shared" ref="AB32:AB36" si="76">AA32-0.011</f>
        <v>76.188079999999999</v>
      </c>
      <c r="AC32" s="323"/>
      <c r="AE32" s="4"/>
      <c r="AF32" s="4"/>
      <c r="AG32" s="4"/>
      <c r="AI32" s="4"/>
      <c r="AK32" s="285">
        <f t="shared" si="41"/>
        <v>76.441580000000002</v>
      </c>
      <c r="AL32" s="285">
        <f t="shared" si="42"/>
        <v>76.402799999999999</v>
      </c>
      <c r="AM32" s="338">
        <f t="shared" si="43"/>
        <v>76.385110000000012</v>
      </c>
      <c r="AN32" s="285">
        <f t="shared" si="44"/>
        <v>76.330290000000005</v>
      </c>
      <c r="AO32" s="285">
        <f t="shared" si="45"/>
        <v>76.300560000000004</v>
      </c>
      <c r="AP32" s="285">
        <f t="shared" si="46"/>
        <v>76.283450000000002</v>
      </c>
      <c r="AQ32" s="285">
        <f t="shared" si="47"/>
        <v>76.27131</v>
      </c>
      <c r="AR32" s="285">
        <f t="shared" si="48"/>
        <v>76.263000000000005</v>
      </c>
      <c r="AS32" s="293">
        <f t="shared" si="49"/>
        <v>-0.12211000000000638</v>
      </c>
      <c r="AT32" s="322">
        <f t="shared" si="50"/>
        <v>76.253310000000013</v>
      </c>
      <c r="AU32" s="322">
        <f t="shared" si="51"/>
        <v>76.247880000000009</v>
      </c>
      <c r="AV32" s="322">
        <f t="shared" si="52"/>
        <v>76.243880000000004</v>
      </c>
      <c r="AW32" s="322">
        <f t="shared" si="53"/>
        <v>76.241070000000008</v>
      </c>
      <c r="AX32" s="322">
        <f t="shared" si="54"/>
        <v>76.238830000000007</v>
      </c>
      <c r="AY32" s="335">
        <f t="shared" si="55"/>
        <v>76.236710000000002</v>
      </c>
      <c r="AZ32" s="293">
        <f t="shared" si="64"/>
        <v>2.6290000000003033E-2</v>
      </c>
      <c r="BA32" s="293">
        <f t="shared" si="65"/>
        <v>0.14840000000000941</v>
      </c>
      <c r="BB32" s="322">
        <f t="shared" si="56"/>
        <v>76.233140000000006</v>
      </c>
      <c r="BC32" s="322">
        <f t="shared" si="57"/>
        <v>76.229870000000005</v>
      </c>
      <c r="BD32" s="322">
        <f t="shared" si="58"/>
        <v>76.226150000000004</v>
      </c>
      <c r="BE32" s="322">
        <f t="shared" si="59"/>
        <v>76.224060000000009</v>
      </c>
      <c r="BF32" s="322">
        <f t="shared" si="60"/>
        <v>76.219700000000003</v>
      </c>
      <c r="BG32" s="361">
        <f t="shared" si="61"/>
        <v>76.217950000000002</v>
      </c>
      <c r="BH32" s="322">
        <f t="shared" si="66"/>
        <v>1.8760000000000332E-2</v>
      </c>
      <c r="BI32" s="322">
        <f t="shared" si="67"/>
        <v>0.16716000000000975</v>
      </c>
      <c r="BJ32" s="169">
        <f t="shared" si="75"/>
        <v>76.182120000000012</v>
      </c>
      <c r="BK32" s="169">
        <f t="shared" si="69"/>
        <v>-3.5829999999990036E-2</v>
      </c>
      <c r="BL32" s="122" t="s">
        <v>386</v>
      </c>
      <c r="BM32" s="169">
        <f t="shared" ref="BM32:BM36" si="77">AB32</f>
        <v>76.188079999999999</v>
      </c>
      <c r="BN32" s="169">
        <f t="shared" si="71"/>
        <v>5.9599999999875308E-3</v>
      </c>
      <c r="BO32" s="122" t="s">
        <v>361</v>
      </c>
      <c r="BP32" s="122"/>
      <c r="BQ32" s="122"/>
      <c r="BR32" s="356" t="s">
        <v>340</v>
      </c>
      <c r="BS32" s="355">
        <v>63860.38</v>
      </c>
      <c r="BT32" s="357"/>
      <c r="BU32" s="357"/>
      <c r="BV32" s="358">
        <v>77.040000000000006</v>
      </c>
      <c r="BW32" s="285">
        <f>BS17-BS32</f>
        <v>120</v>
      </c>
    </row>
    <row r="33" spans="1:76" x14ac:dyDescent="0.25">
      <c r="A33" s="300" t="s">
        <v>104</v>
      </c>
      <c r="B33" s="237">
        <v>2.2349999999999999</v>
      </c>
      <c r="C33" s="240"/>
      <c r="D33" s="240"/>
      <c r="E33" s="240">
        <v>78.285870000000003</v>
      </c>
      <c r="F33" s="240">
        <v>78.251760000000004</v>
      </c>
      <c r="G33" s="240">
        <v>78.197019999999995</v>
      </c>
      <c r="H33" s="240">
        <v>78.174130000000005</v>
      </c>
      <c r="I33" s="240">
        <v>78.108310000000003</v>
      </c>
      <c r="J33" s="240">
        <v>78.078059999999994</v>
      </c>
      <c r="K33" s="240">
        <v>78.061009999999996</v>
      </c>
      <c r="L33" s="240">
        <v>78.048950000000005</v>
      </c>
      <c r="M33" s="240">
        <v>78.041790000000006</v>
      </c>
      <c r="N33" s="204">
        <v>78.033010000000004</v>
      </c>
      <c r="O33" s="204">
        <v>78.027339999999995</v>
      </c>
      <c r="P33" s="204">
        <v>78.023790000000005</v>
      </c>
      <c r="Q33" s="204">
        <v>78.019779999999997</v>
      </c>
      <c r="R33" s="204">
        <v>78.020070000000004</v>
      </c>
      <c r="S33" s="323">
        <v>78.018299999999996</v>
      </c>
      <c r="T33" s="323">
        <v>78.014920000000004</v>
      </c>
      <c r="U33" s="323">
        <v>78.010900000000007</v>
      </c>
      <c r="V33" s="323">
        <v>78.007710000000003</v>
      </c>
      <c r="W33" s="323">
        <v>78.004320000000007</v>
      </c>
      <c r="X33" s="323">
        <v>77.99915</v>
      </c>
      <c r="Y33" s="337">
        <v>77.996859999999998</v>
      </c>
      <c r="Z33" s="323">
        <v>77.958309999999997</v>
      </c>
      <c r="AA33" s="323">
        <v>75.756119999999996</v>
      </c>
      <c r="AB33" s="4">
        <f t="shared" si="76"/>
        <v>75.74512</v>
      </c>
      <c r="AC33" s="323"/>
      <c r="AE33" s="4"/>
      <c r="AF33" s="4"/>
      <c r="AG33" s="4"/>
      <c r="AH33" s="37"/>
      <c r="AI33" s="4"/>
      <c r="AK33" s="285">
        <f t="shared" si="41"/>
        <v>76.016760000000005</v>
      </c>
      <c r="AL33" s="285">
        <f t="shared" si="42"/>
        <v>75.962019999999995</v>
      </c>
      <c r="AM33" s="338">
        <f t="shared" si="43"/>
        <v>75.939130000000006</v>
      </c>
      <c r="AN33" s="285">
        <f t="shared" si="44"/>
        <v>75.873310000000004</v>
      </c>
      <c r="AO33" s="285">
        <f t="shared" si="45"/>
        <v>75.843059999999994</v>
      </c>
      <c r="AP33" s="285">
        <f t="shared" si="46"/>
        <v>75.826009999999997</v>
      </c>
      <c r="AQ33" s="285">
        <f t="shared" si="47"/>
        <v>75.813950000000006</v>
      </c>
      <c r="AR33" s="285">
        <f t="shared" si="48"/>
        <v>75.806790000000007</v>
      </c>
      <c r="AS33" s="293">
        <f t="shared" si="49"/>
        <v>-0.13233999999999924</v>
      </c>
      <c r="AT33" s="322">
        <f t="shared" si="50"/>
        <v>75.798010000000005</v>
      </c>
      <c r="AU33" s="322">
        <f t="shared" si="51"/>
        <v>75.792339999999996</v>
      </c>
      <c r="AV33" s="322">
        <f t="shared" si="52"/>
        <v>75.788790000000006</v>
      </c>
      <c r="AW33" s="322">
        <f t="shared" si="53"/>
        <v>75.784779999999998</v>
      </c>
      <c r="AX33" s="322">
        <f t="shared" si="54"/>
        <v>75.785070000000005</v>
      </c>
      <c r="AY33" s="335">
        <f t="shared" si="55"/>
        <v>75.783299999999997</v>
      </c>
      <c r="AZ33" s="293">
        <f t="shared" si="64"/>
        <v>2.3490000000009559E-2</v>
      </c>
      <c r="BA33" s="293">
        <f t="shared" si="65"/>
        <v>0.15583000000000879</v>
      </c>
      <c r="BB33" s="322">
        <f t="shared" si="56"/>
        <v>75.779920000000004</v>
      </c>
      <c r="BC33" s="322">
        <f t="shared" si="57"/>
        <v>75.775900000000007</v>
      </c>
      <c r="BD33" s="322">
        <f t="shared" si="58"/>
        <v>75.772710000000004</v>
      </c>
      <c r="BE33" s="322">
        <f t="shared" si="59"/>
        <v>75.769320000000008</v>
      </c>
      <c r="BF33" s="322">
        <f t="shared" si="60"/>
        <v>75.764150000000001</v>
      </c>
      <c r="BG33" s="361">
        <f t="shared" si="61"/>
        <v>75.761859999999999</v>
      </c>
      <c r="BH33" s="322">
        <f t="shared" si="66"/>
        <v>2.1439999999998349E-2</v>
      </c>
      <c r="BI33" s="322">
        <f t="shared" si="67"/>
        <v>0.17727000000000714</v>
      </c>
      <c r="BJ33" s="169">
        <f t="shared" ref="BJ33:BJ36" si="78">Z33-B33</f>
        <v>75.723309999999998</v>
      </c>
      <c r="BK33" s="169">
        <f t="shared" si="69"/>
        <v>-3.855000000000075E-2</v>
      </c>
      <c r="BL33" s="122" t="s">
        <v>386</v>
      </c>
      <c r="BM33" s="169">
        <f t="shared" si="77"/>
        <v>75.74512</v>
      </c>
      <c r="BN33" s="169">
        <f t="shared" si="71"/>
        <v>2.1810000000002105E-2</v>
      </c>
      <c r="BO33" s="122" t="s">
        <v>361</v>
      </c>
      <c r="BP33" s="122"/>
      <c r="BQ33" s="122"/>
      <c r="BR33" s="356" t="s">
        <v>127</v>
      </c>
      <c r="BS33" s="355">
        <v>63852.88</v>
      </c>
      <c r="BT33" s="354">
        <v>76.534999999999997</v>
      </c>
      <c r="BU33" s="357">
        <v>75.979670000000013</v>
      </c>
      <c r="BV33" s="358">
        <v>77.040000000000006</v>
      </c>
      <c r="BW33" s="285">
        <f>BS17-BS33</f>
        <v>127.5</v>
      </c>
      <c r="BX33" s="169">
        <v>75.931380000000004</v>
      </c>
    </row>
    <row r="34" spans="1:76" x14ac:dyDescent="0.25">
      <c r="A34" s="300" t="s">
        <v>105</v>
      </c>
      <c r="B34" s="237">
        <v>2.2349999999999999</v>
      </c>
      <c r="C34" s="240"/>
      <c r="D34" s="240"/>
      <c r="E34" s="240">
        <v>78.314059999999998</v>
      </c>
      <c r="F34" s="240">
        <v>78.27919</v>
      </c>
      <c r="G34" s="240">
        <v>78.218279999999993</v>
      </c>
      <c r="H34" s="240">
        <v>78.194749999999999</v>
      </c>
      <c r="I34" s="240">
        <v>78.12791</v>
      </c>
      <c r="J34" s="240">
        <v>78.097160000000002</v>
      </c>
      <c r="K34" s="240">
        <v>78.080290000000005</v>
      </c>
      <c r="L34" s="240">
        <v>78.068330000000003</v>
      </c>
      <c r="M34" s="240">
        <v>78.059780000000003</v>
      </c>
      <c r="N34" s="204">
        <v>78.051119999999997</v>
      </c>
      <c r="O34" s="204">
        <v>78.045339999999996</v>
      </c>
      <c r="P34" s="204">
        <v>78.04195</v>
      </c>
      <c r="Q34" s="204">
        <v>78.040649999999999</v>
      </c>
      <c r="R34" s="204">
        <v>78.037809999999993</v>
      </c>
      <c r="S34" s="323">
        <v>78.036479999999997</v>
      </c>
      <c r="T34" s="323">
        <v>78.03295</v>
      </c>
      <c r="U34" s="323">
        <v>78.030100000000004</v>
      </c>
      <c r="V34" s="323">
        <v>78.025220000000004</v>
      </c>
      <c r="W34" s="204">
        <v>78.02225</v>
      </c>
      <c r="X34" s="204">
        <v>78.017080000000007</v>
      </c>
      <c r="Y34" s="337">
        <v>78.014499999999998</v>
      </c>
      <c r="Z34" s="323">
        <v>77.976600000000005</v>
      </c>
      <c r="AA34" s="323">
        <v>75.771839999999997</v>
      </c>
      <c r="AB34" s="4">
        <f t="shared" si="76"/>
        <v>75.760840000000002</v>
      </c>
      <c r="AC34" s="323"/>
      <c r="AE34" s="4"/>
      <c r="AF34" s="4"/>
      <c r="AG34" s="4"/>
      <c r="AI34" s="4"/>
      <c r="AK34" s="285">
        <f t="shared" si="41"/>
        <v>76.04419</v>
      </c>
      <c r="AL34" s="285">
        <f t="shared" si="42"/>
        <v>75.983279999999993</v>
      </c>
      <c r="AM34" s="338">
        <f t="shared" si="43"/>
        <v>75.95975</v>
      </c>
      <c r="AN34" s="285">
        <f t="shared" si="44"/>
        <v>75.892910000000001</v>
      </c>
      <c r="AO34" s="285">
        <f t="shared" si="45"/>
        <v>75.862160000000003</v>
      </c>
      <c r="AP34" s="285">
        <f t="shared" si="46"/>
        <v>75.845290000000006</v>
      </c>
      <c r="AQ34" s="285">
        <f t="shared" si="47"/>
        <v>75.833330000000004</v>
      </c>
      <c r="AR34" s="285">
        <f t="shared" si="48"/>
        <v>75.824780000000004</v>
      </c>
      <c r="AS34" s="293">
        <f t="shared" si="49"/>
        <v>-0.13496999999999559</v>
      </c>
      <c r="AT34" s="322">
        <f t="shared" si="50"/>
        <v>75.816119999999998</v>
      </c>
      <c r="AU34" s="322">
        <f t="shared" si="51"/>
        <v>75.810339999999997</v>
      </c>
      <c r="AV34" s="322">
        <f t="shared" si="52"/>
        <v>75.806950000000001</v>
      </c>
      <c r="AW34" s="322">
        <f t="shared" si="53"/>
        <v>75.80565</v>
      </c>
      <c r="AX34" s="322">
        <f t="shared" si="54"/>
        <v>75.802809999999994</v>
      </c>
      <c r="AY34" s="335">
        <f t="shared" si="55"/>
        <v>75.801479999999998</v>
      </c>
      <c r="AZ34" s="293">
        <f t="shared" si="64"/>
        <v>2.3300000000006094E-2</v>
      </c>
      <c r="BA34" s="293">
        <f t="shared" si="65"/>
        <v>0.15827000000000169</v>
      </c>
      <c r="BB34" s="322">
        <f t="shared" si="56"/>
        <v>75.79795</v>
      </c>
      <c r="BC34" s="322">
        <f t="shared" si="57"/>
        <v>75.795100000000005</v>
      </c>
      <c r="BD34" s="322">
        <f t="shared" si="58"/>
        <v>75.790220000000005</v>
      </c>
      <c r="BE34" s="322">
        <f t="shared" si="59"/>
        <v>75.78725</v>
      </c>
      <c r="BF34" s="322">
        <f t="shared" si="60"/>
        <v>75.782080000000008</v>
      </c>
      <c r="BG34" s="361">
        <f t="shared" si="61"/>
        <v>75.779499999999999</v>
      </c>
      <c r="BH34" s="322">
        <f t="shared" si="66"/>
        <v>2.1979999999999222E-2</v>
      </c>
      <c r="BI34" s="322">
        <f t="shared" si="67"/>
        <v>0.18025000000000091</v>
      </c>
      <c r="BJ34" s="169">
        <f t="shared" si="78"/>
        <v>75.741600000000005</v>
      </c>
      <c r="BK34" s="169">
        <f t="shared" si="69"/>
        <v>-3.7899999999993383E-2</v>
      </c>
      <c r="BL34" s="122" t="s">
        <v>386</v>
      </c>
      <c r="BM34" s="169">
        <f t="shared" si="77"/>
        <v>75.760840000000002</v>
      </c>
      <c r="BN34" s="169">
        <f t="shared" si="71"/>
        <v>1.9239999999996371E-2</v>
      </c>
      <c r="BO34" s="122" t="s">
        <v>361</v>
      </c>
      <c r="BP34" s="122"/>
      <c r="BQ34" s="122"/>
      <c r="BR34" s="356" t="s">
        <v>131</v>
      </c>
      <c r="BS34" s="355">
        <v>63844.38</v>
      </c>
      <c r="BT34" s="354">
        <v>76.534999999999997</v>
      </c>
      <c r="BU34" s="357">
        <v>75.952770000000001</v>
      </c>
      <c r="BV34" s="358">
        <v>77.040000000000006</v>
      </c>
      <c r="BW34" s="285">
        <f>BS17-BS34</f>
        <v>136</v>
      </c>
      <c r="BX34" s="169">
        <v>75.903480000000002</v>
      </c>
    </row>
    <row r="35" spans="1:76" ht="15.75" thickBot="1" x14ac:dyDescent="0.3">
      <c r="A35" s="300" t="s">
        <v>107</v>
      </c>
      <c r="B35" s="237">
        <v>1.8350000000000002</v>
      </c>
      <c r="C35" s="240"/>
      <c r="D35" s="240"/>
      <c r="E35" s="240">
        <v>78.282520000000005</v>
      </c>
      <c r="F35" s="240">
        <v>78.265150000000006</v>
      </c>
      <c r="G35" s="240">
        <v>78.220500000000001</v>
      </c>
      <c r="H35" s="240">
        <v>78.204149999999998</v>
      </c>
      <c r="I35" s="240">
        <v>78.149940000000001</v>
      </c>
      <c r="J35" s="240">
        <v>78.119050000000001</v>
      </c>
      <c r="K35" s="240">
        <v>78.101050000000001</v>
      </c>
      <c r="L35" s="240">
        <v>78.087019999999995</v>
      </c>
      <c r="M35" s="240">
        <v>78.078000000000003</v>
      </c>
      <c r="N35" s="204">
        <v>78.067790000000002</v>
      </c>
      <c r="O35" s="204">
        <v>78.061239999999998</v>
      </c>
      <c r="P35" s="204">
        <v>78.057180000000002</v>
      </c>
      <c r="Q35" s="204">
        <v>78.053479999999993</v>
      </c>
      <c r="R35" s="204">
        <v>78.050539999999998</v>
      </c>
      <c r="S35" s="323">
        <v>78.04889</v>
      </c>
      <c r="T35" s="323">
        <v>78.044290000000004</v>
      </c>
      <c r="U35" s="323">
        <v>78.040419999999997</v>
      </c>
      <c r="V35" s="323">
        <v>78.036360000000002</v>
      </c>
      <c r="W35" s="323">
        <v>78.033829999999995</v>
      </c>
      <c r="X35" s="323">
        <v>78.028930000000003</v>
      </c>
      <c r="Y35" s="253">
        <v>78.02722</v>
      </c>
      <c r="Z35" s="244">
        <v>77.989249999999998</v>
      </c>
      <c r="AA35" s="244">
        <v>76.176879999999997</v>
      </c>
      <c r="AB35" s="4">
        <f t="shared" si="76"/>
        <v>76.165880000000001</v>
      </c>
      <c r="AC35" s="244"/>
      <c r="AE35" s="4"/>
      <c r="AF35" s="4"/>
      <c r="AG35" s="4"/>
      <c r="AH35" s="24"/>
      <c r="AI35" s="4"/>
      <c r="AK35" s="285">
        <f t="shared" si="41"/>
        <v>76.430150000000012</v>
      </c>
      <c r="AL35" s="285">
        <f t="shared" si="42"/>
        <v>76.385500000000008</v>
      </c>
      <c r="AM35" s="338">
        <f t="shared" si="43"/>
        <v>76.369150000000005</v>
      </c>
      <c r="AN35" s="285">
        <f t="shared" si="44"/>
        <v>76.314940000000007</v>
      </c>
      <c r="AO35" s="285">
        <f t="shared" si="45"/>
        <v>76.284050000000008</v>
      </c>
      <c r="AP35" s="285">
        <f t="shared" si="46"/>
        <v>76.266050000000007</v>
      </c>
      <c r="AQ35" s="285">
        <f t="shared" si="47"/>
        <v>76.252020000000002</v>
      </c>
      <c r="AR35" s="285">
        <f t="shared" si="48"/>
        <v>76.243000000000009</v>
      </c>
      <c r="AS35" s="293">
        <f t="shared" si="49"/>
        <v>-0.12614999999999554</v>
      </c>
      <c r="AT35" s="322">
        <f t="shared" si="50"/>
        <v>76.232790000000008</v>
      </c>
      <c r="AU35" s="322">
        <f t="shared" si="51"/>
        <v>76.226240000000004</v>
      </c>
      <c r="AV35" s="322">
        <f t="shared" si="52"/>
        <v>76.222180000000009</v>
      </c>
      <c r="AW35" s="322">
        <f t="shared" si="53"/>
        <v>76.21848</v>
      </c>
      <c r="AX35" s="322">
        <f t="shared" si="54"/>
        <v>76.215540000000004</v>
      </c>
      <c r="AY35" s="335">
        <f t="shared" si="55"/>
        <v>76.213890000000006</v>
      </c>
      <c r="AZ35" s="293">
        <f t="shared" si="64"/>
        <v>2.9110000000002856E-2</v>
      </c>
      <c r="BA35" s="293">
        <f t="shared" si="65"/>
        <v>0.1552599999999984</v>
      </c>
      <c r="BB35" s="322">
        <f t="shared" si="56"/>
        <v>76.20929000000001</v>
      </c>
      <c r="BC35" s="322">
        <f t="shared" si="57"/>
        <v>76.205420000000004</v>
      </c>
      <c r="BD35" s="322">
        <f t="shared" si="58"/>
        <v>76.201360000000008</v>
      </c>
      <c r="BE35" s="322">
        <f t="shared" si="59"/>
        <v>76.198830000000001</v>
      </c>
      <c r="BF35" s="322">
        <f t="shared" si="60"/>
        <v>76.193930000000009</v>
      </c>
      <c r="BG35" s="361">
        <f t="shared" si="61"/>
        <v>76.192220000000006</v>
      </c>
      <c r="BH35" s="322">
        <f t="shared" si="66"/>
        <v>2.16700000000003E-2</v>
      </c>
      <c r="BI35" s="322">
        <f t="shared" si="67"/>
        <v>0.1769299999999987</v>
      </c>
      <c r="BJ35" s="169">
        <f t="shared" si="78"/>
        <v>76.154250000000005</v>
      </c>
      <c r="BK35" s="169">
        <f t="shared" si="69"/>
        <v>-3.7970000000001392E-2</v>
      </c>
      <c r="BL35" s="122" t="s">
        <v>386</v>
      </c>
      <c r="BM35" s="169">
        <f t="shared" si="77"/>
        <v>76.165880000000001</v>
      </c>
      <c r="BN35" s="169">
        <f t="shared" si="71"/>
        <v>1.1629999999996699E-2</v>
      </c>
      <c r="BO35" s="122" t="s">
        <v>361</v>
      </c>
      <c r="BP35" s="122"/>
      <c r="BQ35" s="122"/>
      <c r="BR35" s="356" t="s">
        <v>341</v>
      </c>
      <c r="BS35" s="355">
        <v>63830.38</v>
      </c>
      <c r="BT35" s="357"/>
      <c r="BU35" s="357"/>
      <c r="BV35" s="358">
        <v>77.040000000000006</v>
      </c>
      <c r="BW35" s="285">
        <f>BS17-BS35</f>
        <v>150</v>
      </c>
    </row>
    <row r="36" spans="1:76" ht="15.75" thickBot="1" x14ac:dyDescent="0.3">
      <c r="A36" s="301" t="s">
        <v>108</v>
      </c>
      <c r="B36" s="24">
        <v>2.2349999999999999</v>
      </c>
      <c r="C36" s="256"/>
      <c r="D36" s="256"/>
      <c r="E36" s="256">
        <v>78.315470000000005</v>
      </c>
      <c r="F36" s="256">
        <v>78.277289999999994</v>
      </c>
      <c r="G36" s="256">
        <v>78.210319999999996</v>
      </c>
      <c r="H36" s="256">
        <v>78.190340000000006</v>
      </c>
      <c r="I36" s="256">
        <v>78.127549999999999</v>
      </c>
      <c r="J36" s="256">
        <v>78.096260000000001</v>
      </c>
      <c r="K36" s="256">
        <v>78.078559999999996</v>
      </c>
      <c r="L36" s="256">
        <v>78.065380000000005</v>
      </c>
      <c r="M36" s="256">
        <v>78.056309999999996</v>
      </c>
      <c r="N36" s="373">
        <v>78.047240000000002</v>
      </c>
      <c r="O36" s="373">
        <v>78.040019999999998</v>
      </c>
      <c r="P36" s="373">
        <v>78.036079999999998</v>
      </c>
      <c r="Q36" s="373">
        <v>78.035269999999997</v>
      </c>
      <c r="R36" s="373">
        <v>78.030820000000006</v>
      </c>
      <c r="S36" s="374">
        <v>78.028980000000004</v>
      </c>
      <c r="T36" s="374">
        <v>78.025210000000001</v>
      </c>
      <c r="U36" s="374">
        <v>78.020650000000003</v>
      </c>
      <c r="V36" s="374">
        <v>78.016350000000003</v>
      </c>
      <c r="W36" s="374">
        <v>78.013059999999996</v>
      </c>
      <c r="X36" s="374">
        <v>78.007769999999994</v>
      </c>
      <c r="Y36" s="375">
        <v>78.004869999999997</v>
      </c>
      <c r="Z36" s="323">
        <v>77.963819999999998</v>
      </c>
      <c r="AA36" s="323">
        <v>75.772229999999993</v>
      </c>
      <c r="AB36" s="4">
        <f t="shared" si="76"/>
        <v>75.761229999999998</v>
      </c>
      <c r="AC36" s="323"/>
      <c r="AE36" s="4"/>
      <c r="AF36" s="4"/>
      <c r="AG36" s="4"/>
      <c r="AI36" s="4"/>
      <c r="AK36" s="285">
        <f t="shared" si="41"/>
        <v>76.042289999999994</v>
      </c>
      <c r="AL36" s="285">
        <f t="shared" si="42"/>
        <v>75.975319999999996</v>
      </c>
      <c r="AM36" s="338">
        <f t="shared" si="43"/>
        <v>75.955340000000007</v>
      </c>
      <c r="AN36" s="285">
        <f t="shared" si="44"/>
        <v>75.89255</v>
      </c>
      <c r="AO36" s="285">
        <f t="shared" si="45"/>
        <v>75.861260000000001</v>
      </c>
      <c r="AP36" s="285">
        <f t="shared" si="46"/>
        <v>75.843559999999997</v>
      </c>
      <c r="AQ36" s="285">
        <f t="shared" si="47"/>
        <v>75.830380000000005</v>
      </c>
      <c r="AR36" s="285">
        <f t="shared" si="48"/>
        <v>75.821309999999997</v>
      </c>
      <c r="AS36" s="294">
        <f t="shared" si="49"/>
        <v>-0.13403000000000986</v>
      </c>
      <c r="AT36" s="322">
        <f t="shared" si="50"/>
        <v>75.812240000000003</v>
      </c>
      <c r="AU36" s="322">
        <f t="shared" si="51"/>
        <v>75.805019999999999</v>
      </c>
      <c r="AV36" s="322">
        <f t="shared" si="52"/>
        <v>75.801079999999999</v>
      </c>
      <c r="AW36" s="322">
        <f t="shared" si="53"/>
        <v>75.800269999999998</v>
      </c>
      <c r="AX36" s="322">
        <f t="shared" si="54"/>
        <v>75.795820000000006</v>
      </c>
      <c r="AY36" s="335">
        <f t="shared" si="55"/>
        <v>75.793980000000005</v>
      </c>
      <c r="AZ36" s="294">
        <f t="shared" si="64"/>
        <v>2.7329999999992083E-2</v>
      </c>
      <c r="BA36" s="294">
        <f t="shared" si="65"/>
        <v>0.16136000000000195</v>
      </c>
      <c r="BB36" s="322">
        <f t="shared" si="56"/>
        <v>75.790210000000002</v>
      </c>
      <c r="BC36" s="322">
        <f t="shared" si="57"/>
        <v>75.785650000000004</v>
      </c>
      <c r="BD36" s="322">
        <f t="shared" si="58"/>
        <v>75.781350000000003</v>
      </c>
      <c r="BE36" s="322">
        <f t="shared" si="59"/>
        <v>75.778059999999996</v>
      </c>
      <c r="BF36" s="322">
        <f t="shared" si="60"/>
        <v>75.772769999999994</v>
      </c>
      <c r="BG36" s="361">
        <f t="shared" si="61"/>
        <v>75.769869999999997</v>
      </c>
      <c r="BH36" s="322">
        <f t="shared" si="66"/>
        <v>2.4110000000007403E-2</v>
      </c>
      <c r="BI36" s="322">
        <f t="shared" si="67"/>
        <v>0.18547000000000935</v>
      </c>
      <c r="BJ36" s="169">
        <f t="shared" si="78"/>
        <v>75.728819999999999</v>
      </c>
      <c r="BK36" s="169">
        <f t="shared" si="69"/>
        <v>-4.1049999999998477E-2</v>
      </c>
      <c r="BL36" s="122" t="s">
        <v>386</v>
      </c>
      <c r="BM36" s="169">
        <f t="shared" si="77"/>
        <v>75.761229999999998</v>
      </c>
      <c r="BN36" s="169">
        <f t="shared" si="71"/>
        <v>3.2409999999998718E-2</v>
      </c>
      <c r="BO36" s="122" t="s">
        <v>361</v>
      </c>
      <c r="BP36" s="122"/>
      <c r="BQ36" s="122"/>
      <c r="BR36" s="285"/>
      <c r="BS36" s="285"/>
      <c r="BT36" s="285"/>
      <c r="BU36" s="285"/>
      <c r="BV36" s="285"/>
      <c r="BW36" s="285"/>
    </row>
    <row r="37" spans="1:76" x14ac:dyDescent="0.25">
      <c r="A37" s="267" t="s">
        <v>287</v>
      </c>
      <c r="B37" s="241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04"/>
      <c r="O37" s="204"/>
      <c r="P37" s="204"/>
      <c r="Q37" s="204"/>
      <c r="R37" s="204"/>
      <c r="S37" s="323"/>
      <c r="T37" s="323"/>
      <c r="U37" s="204"/>
      <c r="V37" s="323"/>
      <c r="W37" s="323"/>
      <c r="X37" s="204"/>
      <c r="Y37" s="352"/>
      <c r="Z37" s="352"/>
      <c r="AA37" s="352"/>
      <c r="AC37" s="352"/>
      <c r="AE37" s="4"/>
      <c r="AF37" s="4"/>
      <c r="AG37" s="4"/>
      <c r="AM37" s="228"/>
      <c r="AS37" s="4"/>
      <c r="BJ37" s="225"/>
      <c r="BK37" s="421"/>
      <c r="BL37" s="423"/>
      <c r="BM37" s="421"/>
      <c r="BN37" s="225"/>
      <c r="BO37" s="225"/>
      <c r="BP37" s="225"/>
      <c r="BQ37" s="225"/>
    </row>
    <row r="38" spans="1:76" x14ac:dyDescent="0.25">
      <c r="A38" s="250" t="s">
        <v>279</v>
      </c>
      <c r="B38" s="276"/>
      <c r="C38" s="240"/>
      <c r="D38" s="240"/>
      <c r="E38" s="244">
        <f t="shared" ref="E38:M38" si="79">E26-E36</f>
        <v>1.8099999999989791E-2</v>
      </c>
      <c r="F38" s="244">
        <f t="shared" si="79"/>
        <v>2.3730000000000473E-2</v>
      </c>
      <c r="G38" s="244">
        <f t="shared" si="79"/>
        <v>3.6330000000006635E-2</v>
      </c>
      <c r="H38" s="244">
        <f t="shared" si="79"/>
        <v>3.6389999999997258E-2</v>
      </c>
      <c r="I38" s="244">
        <f t="shared" si="79"/>
        <v>3.6619999999999209E-2</v>
      </c>
      <c r="J38" s="244">
        <f t="shared" si="79"/>
        <v>3.6670000000000869E-2</v>
      </c>
      <c r="K38" s="244">
        <f t="shared" si="79"/>
        <v>3.6790000000010536E-2</v>
      </c>
      <c r="L38" s="244">
        <f t="shared" si="79"/>
        <v>3.7539999999992801E-2</v>
      </c>
      <c r="M38" s="244">
        <f t="shared" si="79"/>
        <v>3.784000000000276E-2</v>
      </c>
      <c r="N38" s="244">
        <f t="shared" ref="N38:R38" si="80">N26-N36</f>
        <v>3.7829999999999586E-2</v>
      </c>
      <c r="O38" s="244">
        <f t="shared" si="80"/>
        <v>3.8229999999998654E-2</v>
      </c>
      <c r="P38" s="244">
        <f t="shared" si="80"/>
        <v>3.8359999999997285E-2</v>
      </c>
      <c r="Q38" s="244">
        <f t="shared" si="80"/>
        <v>3.5560000000003811E-2</v>
      </c>
      <c r="R38" s="244">
        <f t="shared" si="80"/>
        <v>3.8039999999995189E-2</v>
      </c>
      <c r="S38" s="244">
        <f>S26-S36</f>
        <v>3.8259999999993966E-2</v>
      </c>
      <c r="T38" s="244">
        <f t="shared" ref="T38:X38" si="81">T26-T36</f>
        <v>3.8420000000002119E-2</v>
      </c>
      <c r="U38" s="244">
        <f t="shared" si="81"/>
        <v>3.8839999999993324E-2</v>
      </c>
      <c r="V38" s="244">
        <f t="shared" si="81"/>
        <v>3.8529999999994402E-2</v>
      </c>
      <c r="W38" s="244">
        <f t="shared" si="81"/>
        <v>3.8640000000000896E-2</v>
      </c>
      <c r="X38" s="244">
        <f t="shared" si="81"/>
        <v>3.8790000000005875E-2</v>
      </c>
      <c r="Y38" s="244">
        <f>Y26-Y36</f>
        <v>3.9090000000001623E-2</v>
      </c>
      <c r="Z38" s="244">
        <f>Z26-Z36</f>
        <v>3.9490000000000691E-2</v>
      </c>
      <c r="AA38" s="244"/>
      <c r="AC38" s="244"/>
      <c r="AE38" s="4"/>
      <c r="AF38" s="4"/>
      <c r="AG38" s="4"/>
      <c r="AM38" s="228"/>
      <c r="AS38" s="4"/>
      <c r="BJ38" s="225"/>
      <c r="BK38" s="421"/>
      <c r="BL38" s="421"/>
      <c r="BM38" s="421"/>
      <c r="BN38" s="225"/>
      <c r="BO38" s="225"/>
      <c r="BP38" s="225"/>
      <c r="BQ38" s="225"/>
    </row>
    <row r="39" spans="1:76" x14ac:dyDescent="0.25">
      <c r="A39" s="250" t="s">
        <v>280</v>
      </c>
      <c r="B39" s="276"/>
      <c r="C39" s="240"/>
      <c r="D39" s="240"/>
      <c r="E39" s="244">
        <f>E27-E35</f>
        <v>5.1989999999989323E-2</v>
      </c>
      <c r="F39" s="244">
        <f t="shared" ref="F39:S39" si="82">F27-F35</f>
        <v>3.9169999999998595E-2</v>
      </c>
      <c r="G39" s="244">
        <f t="shared" si="82"/>
        <v>4.2460000000005493E-2</v>
      </c>
      <c r="H39" s="244">
        <f t="shared" si="82"/>
        <v>4.2770000000004416E-2</v>
      </c>
      <c r="I39" s="244">
        <f t="shared" si="82"/>
        <v>4.4399999999995998E-2</v>
      </c>
      <c r="J39" s="244">
        <f t="shared" si="82"/>
        <v>4.4609999999991601E-2</v>
      </c>
      <c r="K39" s="244">
        <f t="shared" si="82"/>
        <v>4.4820000000001414E-2</v>
      </c>
      <c r="L39" s="244">
        <f t="shared" si="82"/>
        <v>4.6750000000002956E-2</v>
      </c>
      <c r="M39" s="244">
        <f t="shared" si="82"/>
        <v>4.480999999999824E-2</v>
      </c>
      <c r="N39" s="244">
        <f t="shared" si="82"/>
        <v>4.5439999999999259E-2</v>
      </c>
      <c r="O39" s="244">
        <f t="shared" si="82"/>
        <v>4.561999999999955E-2</v>
      </c>
      <c r="P39" s="244">
        <f t="shared" si="82"/>
        <v>4.5299999999997453E-2</v>
      </c>
      <c r="Q39" s="244">
        <f t="shared" si="82"/>
        <v>4.5160000000009859E-2</v>
      </c>
      <c r="R39" s="244">
        <f t="shared" si="82"/>
        <v>4.6239999999997394E-2</v>
      </c>
      <c r="S39" s="244">
        <f t="shared" si="82"/>
        <v>4.6109999999998763E-2</v>
      </c>
      <c r="T39" s="244">
        <f t="shared" ref="T39:Y39" si="83">T27-T35</f>
        <v>4.622999999999422E-2</v>
      </c>
      <c r="U39" s="244">
        <f t="shared" si="83"/>
        <v>4.6239999999997394E-2</v>
      </c>
      <c r="V39" s="244">
        <f t="shared" si="83"/>
        <v>4.6219999999991046E-2</v>
      </c>
      <c r="W39" s="244">
        <f>W27-W35</f>
        <v>4.6540000000007353E-2</v>
      </c>
      <c r="X39" s="244">
        <f>X27-X35</f>
        <v>4.6750000000002956E-2</v>
      </c>
      <c r="Y39" s="244">
        <f t="shared" si="83"/>
        <v>4.6750000000002956E-2</v>
      </c>
      <c r="Z39" s="244">
        <f t="shared" ref="Z39" si="84">Z27-Z35</f>
        <v>4.8270000000002256E-2</v>
      </c>
      <c r="AA39" s="244"/>
      <c r="AC39" s="244"/>
      <c r="AE39" s="4"/>
      <c r="AF39" s="4"/>
      <c r="AG39" s="4"/>
      <c r="AM39" s="228"/>
      <c r="AS39" s="4"/>
      <c r="BJ39" s="225"/>
      <c r="BK39" s="421"/>
      <c r="BL39" s="421"/>
      <c r="BM39" s="421"/>
      <c r="BN39" s="225"/>
      <c r="BO39" s="225"/>
      <c r="BP39" s="225"/>
      <c r="BQ39" s="225"/>
    </row>
    <row r="40" spans="1:76" x14ac:dyDescent="0.25">
      <c r="A40" s="250" t="s">
        <v>281</v>
      </c>
      <c r="B40" s="276"/>
      <c r="C40" s="240"/>
      <c r="D40" s="240"/>
      <c r="E40" s="244">
        <f t="shared" ref="E40:K40" si="85">E28-E34</f>
        <v>4.9520000000001119E-2</v>
      </c>
      <c r="F40" s="244">
        <f t="shared" si="85"/>
        <v>4.2929999999998358E-2</v>
      </c>
      <c r="G40" s="244">
        <f t="shared" si="85"/>
        <v>4.9160000000000537E-2</v>
      </c>
      <c r="H40" s="244">
        <f t="shared" si="85"/>
        <v>4.9620000000004438E-2</v>
      </c>
      <c r="I40" s="244">
        <f t="shared" si="85"/>
        <v>5.0089999999997303E-2</v>
      </c>
      <c r="J40" s="244">
        <f t="shared" si="85"/>
        <v>5.0219999999995935E-2</v>
      </c>
      <c r="K40" s="244">
        <f t="shared" si="85"/>
        <v>4.9279999999995994E-2</v>
      </c>
      <c r="L40" s="244">
        <f t="shared" ref="L40:S40" si="86">L28-L34</f>
        <v>5.0569999999993342E-2</v>
      </c>
      <c r="M40" s="244">
        <f t="shared" si="86"/>
        <v>5.0759999999996808E-2</v>
      </c>
      <c r="N40" s="244">
        <f t="shared" si="86"/>
        <v>5.0070000000005166E-2</v>
      </c>
      <c r="O40" s="244">
        <f t="shared" si="86"/>
        <v>5.0229999999999109E-2</v>
      </c>
      <c r="P40" s="244">
        <f t="shared" si="86"/>
        <v>5.0110000000003652E-2</v>
      </c>
      <c r="Q40" s="244">
        <f t="shared" si="86"/>
        <v>5.0049999999998818E-2</v>
      </c>
      <c r="R40" s="244">
        <f t="shared" si="86"/>
        <v>5.023000000001332E-2</v>
      </c>
      <c r="S40" s="244">
        <f t="shared" si="86"/>
        <v>5.0219999999995935E-2</v>
      </c>
      <c r="T40" s="244">
        <f t="shared" ref="T40:X40" si="87">T28-T34</f>
        <v>5.046000000000106E-2</v>
      </c>
      <c r="U40" s="244">
        <f t="shared" si="87"/>
        <v>4.9390000000002487E-2</v>
      </c>
      <c r="V40" s="244">
        <f t="shared" si="87"/>
        <v>5.0420000000002574E-2</v>
      </c>
      <c r="W40" s="244">
        <f t="shared" si="87"/>
        <v>5.0510000000002719E-2</v>
      </c>
      <c r="X40" s="244">
        <f t="shared" si="87"/>
        <v>5.0519999999991683E-2</v>
      </c>
      <c r="Y40" s="244">
        <f>Y28-Y34</f>
        <v>5.0860000000000127E-2</v>
      </c>
      <c r="Z40" s="244">
        <f>Z28-Z34</f>
        <v>5.0899999999998613E-2</v>
      </c>
      <c r="AA40" s="244"/>
      <c r="AC40" s="244"/>
      <c r="AE40" s="4"/>
      <c r="AF40" s="4"/>
      <c r="AG40" s="4"/>
      <c r="AM40" s="228"/>
      <c r="AS40" s="4"/>
      <c r="BJ40" s="225"/>
      <c r="BK40" s="421"/>
      <c r="BL40" s="421"/>
      <c r="BM40" s="421"/>
      <c r="BN40" s="225"/>
      <c r="BO40" s="225"/>
      <c r="BP40" s="225"/>
      <c r="BQ40" s="225"/>
    </row>
    <row r="41" spans="1:76" ht="15.75" thickBot="1" x14ac:dyDescent="0.3">
      <c r="A41" s="267" t="s">
        <v>228</v>
      </c>
      <c r="B41" s="276"/>
      <c r="C41" s="240"/>
      <c r="D41" s="240"/>
      <c r="E41" s="244"/>
      <c r="F41" s="244"/>
      <c r="G41" s="244"/>
      <c r="H41" s="244"/>
      <c r="I41" s="244"/>
      <c r="J41" s="244"/>
      <c r="K41" s="244"/>
      <c r="L41" s="244"/>
      <c r="M41" s="244"/>
      <c r="N41" s="204"/>
      <c r="S41" s="4"/>
      <c r="T41" s="4"/>
      <c r="U41" s="4"/>
      <c r="V41" s="4"/>
      <c r="W41" s="4"/>
      <c r="X41" s="4"/>
      <c r="Y41" s="4"/>
      <c r="Z41" s="4"/>
      <c r="AA41" s="4"/>
      <c r="AC41" s="4"/>
      <c r="AE41" s="4"/>
      <c r="AF41" s="4"/>
      <c r="AG41" s="4"/>
      <c r="AM41" s="228"/>
      <c r="AS41" s="4"/>
      <c r="BJ41" s="225"/>
      <c r="BK41" s="421"/>
      <c r="BL41" s="421"/>
      <c r="BM41" s="421"/>
      <c r="BN41" s="225"/>
      <c r="BO41" s="225"/>
      <c r="BP41" s="225"/>
      <c r="BQ41" s="225"/>
    </row>
    <row r="42" spans="1:76" x14ac:dyDescent="0.25">
      <c r="A42" s="250" t="s">
        <v>279</v>
      </c>
      <c r="B42" s="276"/>
      <c r="C42" s="239"/>
      <c r="D42" s="240"/>
      <c r="E42" s="240"/>
      <c r="F42" s="240"/>
      <c r="G42" s="262">
        <f>G38-G38</f>
        <v>0</v>
      </c>
      <c r="H42" s="263">
        <f>H38-G38</f>
        <v>5.999999999062311E-5</v>
      </c>
      <c r="I42" s="263">
        <f>I38-G38</f>
        <v>2.8999999999257398E-4</v>
      </c>
      <c r="J42" s="263">
        <f>J38-G38</f>
        <v>3.399999999942338E-4</v>
      </c>
      <c r="K42" s="263">
        <f>K38-G38</f>
        <v>4.6000000000390173E-4</v>
      </c>
      <c r="L42" s="263">
        <f>L38-G38</f>
        <v>1.2099999999861666E-3</v>
      </c>
      <c r="M42" s="263">
        <f>M38-G38</f>
        <v>1.5099999999961256E-3</v>
      </c>
      <c r="N42" s="263">
        <f>N38-G38</f>
        <v>1.4999999999929514E-3</v>
      </c>
      <c r="O42" s="263">
        <f>O38-G38</f>
        <v>1.8999999999920192E-3</v>
      </c>
      <c r="P42" s="263">
        <f>P38-G38</f>
        <v>2.0299999999906504E-3</v>
      </c>
      <c r="Q42" s="263">
        <f>Q38-G38</f>
        <v>-7.7000000000282398E-4</v>
      </c>
      <c r="R42" s="263">
        <f>R38-G38</f>
        <v>1.709999999988554E-3</v>
      </c>
      <c r="S42" s="263">
        <f>S38-G38</f>
        <v>1.9299999999873307E-3</v>
      </c>
      <c r="T42" s="263">
        <f>T38-G38</f>
        <v>2.0899999999954844E-3</v>
      </c>
      <c r="U42" s="263">
        <f>U38-G38</f>
        <v>2.5099999999866895E-3</v>
      </c>
      <c r="V42" s="263">
        <f>V38-G38</f>
        <v>2.1999999999877673E-3</v>
      </c>
      <c r="W42" s="263">
        <f>W38-G38</f>
        <v>2.3099999999942611E-3</v>
      </c>
      <c r="X42" s="263">
        <f>X38-G38</f>
        <v>2.4599999999992406E-3</v>
      </c>
      <c r="Y42" s="264">
        <f>Y38-G38</f>
        <v>2.7599999999949887E-3</v>
      </c>
      <c r="Z42" s="264">
        <f>Z38-G38</f>
        <v>3.1599999999940565E-3</v>
      </c>
      <c r="AA42" s="244"/>
      <c r="AC42" s="244"/>
      <c r="AE42" s="4"/>
      <c r="AF42" s="4"/>
      <c r="AG42" s="4"/>
      <c r="AM42" s="228"/>
      <c r="AS42" s="4"/>
      <c r="BJ42" s="225"/>
      <c r="BK42" s="421"/>
      <c r="BL42" s="421"/>
      <c r="BM42" s="421"/>
      <c r="BN42" s="225"/>
      <c r="BO42" s="225"/>
      <c r="BP42" s="225"/>
      <c r="BQ42" s="225"/>
    </row>
    <row r="43" spans="1:76" x14ac:dyDescent="0.25">
      <c r="A43" s="250" t="s">
        <v>280</v>
      </c>
      <c r="B43" s="276"/>
      <c r="C43" s="239"/>
      <c r="D43" s="240"/>
      <c r="E43" s="240"/>
      <c r="F43" s="240"/>
      <c r="G43" s="265">
        <f>G39-G39</f>
        <v>0</v>
      </c>
      <c r="H43" s="244">
        <f>H39-G39</f>
        <v>3.0999999999892225E-4</v>
      </c>
      <c r="I43" s="244">
        <f>I39-G39</f>
        <v>1.9399999999905049E-3</v>
      </c>
      <c r="J43" s="244">
        <f>J39-G39</f>
        <v>2.1499999999861075E-3</v>
      </c>
      <c r="K43" s="244">
        <f>K39-G39</f>
        <v>2.3599999999959209E-3</v>
      </c>
      <c r="L43" s="244">
        <f>L39-G39</f>
        <v>4.2899999999974625E-3</v>
      </c>
      <c r="M43" s="244">
        <f>M39-G39</f>
        <v>2.3499999999927468E-3</v>
      </c>
      <c r="N43" s="244">
        <f>N39-G39</f>
        <v>2.9799999999937654E-3</v>
      </c>
      <c r="O43" s="244">
        <f>O39-G39</f>
        <v>3.1599999999940565E-3</v>
      </c>
      <c r="P43" s="244">
        <f>P39-G39</f>
        <v>2.8399999999919601E-3</v>
      </c>
      <c r="Q43" s="244">
        <f>Q39-G39</f>
        <v>2.7000000000043656E-3</v>
      </c>
      <c r="R43" s="244">
        <f>R39-G39</f>
        <v>3.7799999999919009E-3</v>
      </c>
      <c r="S43" s="244">
        <f>S39-G39</f>
        <v>3.6499999999932697E-3</v>
      </c>
      <c r="T43" s="244">
        <f>T39-G39</f>
        <v>3.7699999999887268E-3</v>
      </c>
      <c r="U43" s="244">
        <f>U39-G39</f>
        <v>3.7799999999919009E-3</v>
      </c>
      <c r="V43" s="244">
        <f>V39-G39</f>
        <v>3.7599999999855527E-3</v>
      </c>
      <c r="W43" s="244">
        <f>W39-G39</f>
        <v>4.0800000000018599E-3</v>
      </c>
      <c r="X43" s="244">
        <f>X39-G39</f>
        <v>4.2899999999974625E-3</v>
      </c>
      <c r="Y43" s="253">
        <f>Y39-G39</f>
        <v>4.2899999999974625E-3</v>
      </c>
      <c r="Z43" s="253">
        <f>Z39-G39</f>
        <v>5.8099999999967622E-3</v>
      </c>
      <c r="AA43" s="244"/>
      <c r="AC43" s="244"/>
      <c r="AE43" s="4"/>
      <c r="AF43" s="4"/>
      <c r="AG43" s="4"/>
      <c r="AM43" s="228"/>
      <c r="AS43" s="4"/>
      <c r="BJ43" s="225"/>
      <c r="BK43" s="421"/>
      <c r="BL43" s="421"/>
      <c r="BM43" s="421"/>
      <c r="BN43" s="225"/>
      <c r="BO43" s="225"/>
      <c r="BP43" s="225"/>
      <c r="BQ43" s="225"/>
    </row>
    <row r="44" spans="1:76" ht="15.75" thickBot="1" x14ac:dyDescent="0.3">
      <c r="A44" s="254" t="s">
        <v>281</v>
      </c>
      <c r="B44" s="277"/>
      <c r="C44" s="255"/>
      <c r="D44" s="256"/>
      <c r="E44" s="256"/>
      <c r="F44" s="256"/>
      <c r="G44" s="266">
        <f>G40-G40</f>
        <v>0</v>
      </c>
      <c r="H44" s="257">
        <f>H40-G40</f>
        <v>4.6000000000390173E-4</v>
      </c>
      <c r="I44" s="257">
        <f>I40-G40</f>
        <v>9.2999999999676675E-4</v>
      </c>
      <c r="J44" s="257">
        <f>J40-G40</f>
        <v>1.059999999995398E-3</v>
      </c>
      <c r="K44" s="257">
        <f>K40-G40</f>
        <v>1.1999999999545707E-4</v>
      </c>
      <c r="L44" s="257">
        <f>L40-G40</f>
        <v>1.4099999999928059E-3</v>
      </c>
      <c r="M44" s="257">
        <f>M40-G40</f>
        <v>1.5999999999962711E-3</v>
      </c>
      <c r="N44" s="257">
        <f>N40-G40</f>
        <v>9.1000000000462933E-4</v>
      </c>
      <c r="O44" s="257">
        <f>O40-G40</f>
        <v>1.0699999999985721E-3</v>
      </c>
      <c r="P44" s="257">
        <f>P40-G40</f>
        <v>9.5000000000311502E-4</v>
      </c>
      <c r="Q44" s="257">
        <f>Q40-G40</f>
        <v>8.8999999999828106E-4</v>
      </c>
      <c r="R44" s="257">
        <f>R40-G40</f>
        <v>1.0700000000127829E-3</v>
      </c>
      <c r="S44" s="257">
        <f>S40-G40</f>
        <v>1.059999999995398E-3</v>
      </c>
      <c r="T44" s="257">
        <f>T40-G40</f>
        <v>1.300000000000523E-3</v>
      </c>
      <c r="U44" s="257">
        <f>U40-G40</f>
        <v>2.3000000000195087E-4</v>
      </c>
      <c r="V44" s="257">
        <f>V40-G40</f>
        <v>1.2600000000020373E-3</v>
      </c>
      <c r="W44" s="257">
        <f>W40-G40</f>
        <v>1.3500000000021828E-3</v>
      </c>
      <c r="X44" s="257">
        <f>X40-G40</f>
        <v>1.3599999999911461E-3</v>
      </c>
      <c r="Y44" s="258">
        <f>Y40-G40</f>
        <v>1.6999999999995907E-3</v>
      </c>
      <c r="Z44" s="258">
        <f>Z40-G40</f>
        <v>1.7399999999980764E-3</v>
      </c>
      <c r="AA44" s="244"/>
      <c r="AC44" s="244"/>
      <c r="AE44" s="4"/>
      <c r="AF44" s="4"/>
      <c r="AG44" s="4"/>
      <c r="AM44" s="228"/>
      <c r="AS44" s="4"/>
      <c r="BJ44" s="225"/>
      <c r="BK44" s="421"/>
      <c r="BL44" s="421"/>
      <c r="BM44" s="421"/>
      <c r="BN44" s="225"/>
      <c r="BO44" s="225"/>
      <c r="BP44" s="225"/>
      <c r="BQ44" s="225"/>
    </row>
    <row r="45" spans="1:76" x14ac:dyDescent="0.25">
      <c r="A45" s="239"/>
      <c r="B45" s="276"/>
      <c r="C45" s="239"/>
      <c r="D45" s="240"/>
      <c r="E45" s="240"/>
      <c r="F45" s="240"/>
      <c r="G45" s="244"/>
      <c r="H45" s="244"/>
      <c r="I45" s="244"/>
      <c r="J45" s="244"/>
      <c r="K45" s="244"/>
      <c r="L45" s="244"/>
      <c r="M45" s="244"/>
      <c r="S45" s="4"/>
      <c r="T45" s="4"/>
      <c r="U45" s="4"/>
      <c r="V45" s="4"/>
      <c r="W45" s="4"/>
      <c r="X45" s="4"/>
      <c r="Y45" s="4"/>
      <c r="Z45" s="4"/>
      <c r="AA45" s="4"/>
      <c r="AC45" s="4"/>
      <c r="AE45" s="4"/>
      <c r="AF45" s="4"/>
      <c r="AG45" s="4"/>
      <c r="AM45" s="228"/>
      <c r="AS45" s="4"/>
      <c r="BJ45" s="225"/>
      <c r="BK45" s="421"/>
      <c r="BL45" s="421"/>
      <c r="BM45" s="421"/>
      <c r="BN45" s="225"/>
      <c r="BO45" s="225"/>
      <c r="BP45" s="225"/>
      <c r="BQ45" s="225"/>
      <c r="BT45" s="221" t="s">
        <v>347</v>
      </c>
    </row>
    <row r="46" spans="1:76" ht="15.75" thickBot="1" x14ac:dyDescent="0.3">
      <c r="A46" s="247" t="s">
        <v>229</v>
      </c>
      <c r="B46" s="241"/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S46" s="4"/>
      <c r="T46" s="4"/>
      <c r="U46" s="4"/>
      <c r="V46" s="4"/>
      <c r="W46" s="4"/>
      <c r="X46" s="4"/>
      <c r="Y46" s="4"/>
      <c r="Z46" s="4"/>
      <c r="AA46" s="4"/>
      <c r="AC46" s="4"/>
      <c r="AE46" s="323"/>
      <c r="AF46" s="323"/>
      <c r="AG46" s="323"/>
      <c r="AM46" s="228"/>
      <c r="AR46" s="228"/>
      <c r="AS46" s="4"/>
      <c r="AY46" s="228"/>
      <c r="BG46" s="228"/>
      <c r="BJ46" s="225"/>
      <c r="BK46" s="421"/>
      <c r="BL46" s="421"/>
      <c r="BM46" s="421"/>
      <c r="BN46" s="225"/>
      <c r="BO46" s="225"/>
      <c r="BP46" s="225"/>
      <c r="BQ46" s="225"/>
      <c r="BS46" s="221" t="s">
        <v>346</v>
      </c>
      <c r="BT46" s="221" t="s">
        <v>348</v>
      </c>
      <c r="BU46" s="219">
        <v>42733</v>
      </c>
      <c r="BV46" s="219">
        <v>42458</v>
      </c>
      <c r="BW46" s="219">
        <v>42640</v>
      </c>
      <c r="BX46" s="220">
        <v>43255</v>
      </c>
    </row>
    <row r="47" spans="1:76" ht="15.75" thickBot="1" x14ac:dyDescent="0.3">
      <c r="A47" s="302" t="s">
        <v>15</v>
      </c>
      <c r="B47" s="18">
        <v>3.9847900000000038</v>
      </c>
      <c r="C47" s="248"/>
      <c r="D47" s="248"/>
      <c r="E47" s="248">
        <v>77.174940000000007</v>
      </c>
      <c r="F47" s="248">
        <v>77.117919999999998</v>
      </c>
      <c r="G47" s="248">
        <v>77.053880000000007</v>
      </c>
      <c r="H47" s="248">
        <v>77.034670000000006</v>
      </c>
      <c r="I47" s="248">
        <v>76.964399999999998</v>
      </c>
      <c r="J47" s="248">
        <v>76.928449999999998</v>
      </c>
      <c r="K47" s="248">
        <v>76.909059999999997</v>
      </c>
      <c r="L47" s="248">
        <v>76.892750000000007</v>
      </c>
      <c r="M47" s="248">
        <v>76.884219999999999</v>
      </c>
      <c r="N47" s="369">
        <v>76.872219999999999</v>
      </c>
      <c r="O47" s="369">
        <v>76.864590000000007</v>
      </c>
      <c r="P47" s="369">
        <v>76.860320000000002</v>
      </c>
      <c r="Q47" s="369">
        <v>76.855320000000006</v>
      </c>
      <c r="R47" s="369">
        <v>76.851870000000005</v>
      </c>
      <c r="S47" s="370">
        <v>76.849580000000003</v>
      </c>
      <c r="T47" s="370">
        <v>76.846209999999999</v>
      </c>
      <c r="U47" s="370">
        <v>76.837850000000003</v>
      </c>
      <c r="V47" s="370">
        <v>76.832570000000004</v>
      </c>
      <c r="W47" s="370">
        <v>76.828850000000003</v>
      </c>
      <c r="X47" s="370">
        <v>76.817120000000003</v>
      </c>
      <c r="Y47" s="378">
        <v>76.816959999999995</v>
      </c>
      <c r="Z47" s="323">
        <v>76.766440000000003</v>
      </c>
      <c r="AA47" s="323">
        <v>76.77749</v>
      </c>
      <c r="AB47" s="4">
        <f t="shared" ref="AB47:AB66" si="88">AA47-0.005</f>
        <v>76.772490000000005</v>
      </c>
      <c r="AC47" s="323">
        <v>76.771630000000002</v>
      </c>
      <c r="AD47" s="221">
        <v>76.773300000000006</v>
      </c>
      <c r="AE47" s="418">
        <v>77.186449999999994</v>
      </c>
      <c r="AF47" s="4">
        <f>AE47-AC47</f>
        <v>0.41481999999999175</v>
      </c>
      <c r="AG47" s="463"/>
      <c r="AH47" s="47">
        <v>73.20165999999999</v>
      </c>
      <c r="AI47" s="285"/>
      <c r="AJ47" s="285">
        <f t="shared" ref="AJ47:AJ66" si="89">E47-B47</f>
        <v>73.190150000000003</v>
      </c>
      <c r="AK47" s="285">
        <f t="shared" ref="AK47:AK66" si="90">F47-B47</f>
        <v>73.133129999999994</v>
      </c>
      <c r="AL47" s="285">
        <f t="shared" ref="AL47:AL66" si="91">G47-B47</f>
        <v>73.069090000000003</v>
      </c>
      <c r="AM47" s="338">
        <f t="shared" ref="AM47:AM66" si="92">H47-B47</f>
        <v>73.049880000000002</v>
      </c>
      <c r="AN47" s="285">
        <f t="shared" ref="AN47:AN66" si="93">I47-B47</f>
        <v>72.979609999999994</v>
      </c>
      <c r="AO47" s="285">
        <f t="shared" ref="AO47:AO66" si="94">J47-B47</f>
        <v>72.943659999999994</v>
      </c>
      <c r="AP47" s="285">
        <f t="shared" ref="AP47:AP66" si="95">K47-B47</f>
        <v>72.924269999999993</v>
      </c>
      <c r="AQ47" s="285">
        <f t="shared" ref="AQ47:AQ66" si="96">L47-B47</f>
        <v>72.907960000000003</v>
      </c>
      <c r="AR47" s="285">
        <f t="shared" ref="AR47:AR66" si="97">M47-B47</f>
        <v>72.899429999999995</v>
      </c>
      <c r="AS47" s="292">
        <f t="shared" ref="AS47:AS66" si="98">M47-H47</f>
        <v>-0.15045000000000641</v>
      </c>
      <c r="AT47" s="322">
        <f t="shared" ref="AT47:AT66" si="99">N47-B47</f>
        <v>72.887429999999995</v>
      </c>
      <c r="AU47" s="322">
        <f t="shared" ref="AU47:AU66" si="100">O47-B47</f>
        <v>72.879800000000003</v>
      </c>
      <c r="AV47" s="322">
        <f t="shared" ref="AV47:AV66" si="101">P47-B47</f>
        <v>72.875529999999998</v>
      </c>
      <c r="AW47" s="322">
        <f t="shared" ref="AW47:AW66" si="102">Q47-B47</f>
        <v>72.870530000000002</v>
      </c>
      <c r="AX47" s="322">
        <f t="shared" ref="AX47:AX66" si="103">R47-B47</f>
        <v>72.867080000000001</v>
      </c>
      <c r="AY47" s="335">
        <f t="shared" ref="AY47:AY66" si="104">S47-B47</f>
        <v>72.864789999999999</v>
      </c>
      <c r="AZ47" s="292">
        <f>AR47-AY47</f>
        <v>3.4639999999996007E-2</v>
      </c>
      <c r="BA47" s="292">
        <f>AM47-AY47</f>
        <v>0.18509000000000242</v>
      </c>
      <c r="BB47" s="322">
        <f t="shared" ref="BB47:BB66" si="105">T47-B47</f>
        <v>72.861419999999995</v>
      </c>
      <c r="BC47" s="322">
        <f t="shared" ref="BC47:BC66" si="106">U47-B47</f>
        <v>72.853059999999999</v>
      </c>
      <c r="BD47" s="322">
        <f t="shared" ref="BD47:BD66" si="107">V47-B47</f>
        <v>72.84778</v>
      </c>
      <c r="BE47" s="322">
        <f t="shared" ref="BE47:BE66" si="108">W47-B47</f>
        <v>72.844059999999999</v>
      </c>
      <c r="BF47" s="322">
        <f t="shared" ref="BF47:BF66" si="109">X47-B47</f>
        <v>72.832329999999999</v>
      </c>
      <c r="BG47" s="322">
        <f t="shared" ref="BG47:BG66" si="110">Y47-B47</f>
        <v>72.832169999999991</v>
      </c>
      <c r="BH47" s="322">
        <f>AY47-BG47</f>
        <v>3.2620000000008531E-2</v>
      </c>
      <c r="BI47" s="322">
        <f>AM47-BG47</f>
        <v>0.21771000000001095</v>
      </c>
      <c r="BJ47" s="169">
        <f t="shared" ref="BJ47:BJ48" si="111">Z47-B47</f>
        <v>72.781649999999999</v>
      </c>
      <c r="BK47" s="169">
        <f t="shared" ref="BK47:BK48" si="112">BG47-BJ47</f>
        <v>5.0519999999991683E-2</v>
      </c>
      <c r="BL47" s="122">
        <v>0</v>
      </c>
      <c r="BM47" s="169">
        <f t="shared" ref="BM47:BM60" si="113">AC47-B47+BL47</f>
        <v>72.786839999999998</v>
      </c>
      <c r="BN47" s="169">
        <f>-BJ47+BM47</f>
        <v>5.1899999999989177E-3</v>
      </c>
      <c r="BO47" s="169">
        <f>AD47-B47+BL47</f>
        <v>72.788510000000002</v>
      </c>
      <c r="BP47" s="169">
        <f>-BM47+BO47</f>
        <v>1.6700000000042792E-3</v>
      </c>
      <c r="BQ47" s="169">
        <f>BN47+BP47</f>
        <v>6.8600000000031969E-3</v>
      </c>
      <c r="BS47" s="221" t="s">
        <v>19</v>
      </c>
      <c r="BT47" s="221">
        <f>-AJ49+AM49</f>
        <v>-0.11520999999999049</v>
      </c>
      <c r="BU47" s="221">
        <f>AR49-AJ49</f>
        <v>-0.25802999999999088</v>
      </c>
      <c r="BV47" s="4">
        <f>AY49-AJ49</f>
        <v>-0.28883000000000436</v>
      </c>
      <c r="BW47" s="4">
        <f>BG49-AJ49</f>
        <v>-0.31332999999999345</v>
      </c>
      <c r="BX47" s="4">
        <f>BJ49-AJ49</f>
        <v>-0.36638999999999555</v>
      </c>
    </row>
    <row r="48" spans="1:76" x14ac:dyDescent="0.25">
      <c r="A48" s="303" t="s">
        <v>18</v>
      </c>
      <c r="B48" s="237">
        <v>3.9807899999999847</v>
      </c>
      <c r="C48" s="240"/>
      <c r="D48" s="240"/>
      <c r="E48" s="240">
        <v>77.090909999999994</v>
      </c>
      <c r="F48" s="240">
        <v>77.002350000000007</v>
      </c>
      <c r="G48" s="240">
        <v>76.944059999999993</v>
      </c>
      <c r="H48" s="240">
        <v>76.918310000000005</v>
      </c>
      <c r="I48" s="240">
        <v>76.844290000000001</v>
      </c>
      <c r="J48" s="240">
        <v>76.809799999999996</v>
      </c>
      <c r="K48" s="240">
        <v>76.790090000000006</v>
      </c>
      <c r="L48" s="240">
        <v>76.774910000000006</v>
      </c>
      <c r="M48" s="240">
        <v>76.766170000000002</v>
      </c>
      <c r="N48" s="204">
        <v>76.753569999999996</v>
      </c>
      <c r="O48" s="204">
        <v>76.745400000000004</v>
      </c>
      <c r="P48" s="204">
        <v>76.742180000000005</v>
      </c>
      <c r="Q48" s="204">
        <v>76.737819999999999</v>
      </c>
      <c r="R48" s="204">
        <v>76.736630000000005</v>
      </c>
      <c r="S48" s="323">
        <v>76.732849999999999</v>
      </c>
      <c r="T48" s="323">
        <v>76.728549999999998</v>
      </c>
      <c r="U48" s="323">
        <v>76.726280000000003</v>
      </c>
      <c r="V48" s="323">
        <v>76.718100000000007</v>
      </c>
      <c r="W48" s="323">
        <v>76.714789999999994</v>
      </c>
      <c r="X48" s="323">
        <v>76.706569999999999</v>
      </c>
      <c r="Y48" s="337">
        <v>76.70187</v>
      </c>
      <c r="Z48" s="323">
        <v>76.651840000000007</v>
      </c>
      <c r="AA48" s="323">
        <v>76.677120000000002</v>
      </c>
      <c r="AB48" s="4">
        <f t="shared" si="88"/>
        <v>76.672120000000007</v>
      </c>
      <c r="AC48" s="221">
        <v>76.670550000000006</v>
      </c>
      <c r="AD48" s="221">
        <v>76.673010000000005</v>
      </c>
      <c r="AE48" s="418">
        <v>77.100859999999997</v>
      </c>
      <c r="AF48" s="4">
        <f t="shared" ref="AF48:AF60" si="114">AE48-AC48</f>
        <v>0.43030999999999153</v>
      </c>
      <c r="AG48" s="463"/>
      <c r="AH48" s="18">
        <v>73.120070000000013</v>
      </c>
      <c r="AI48" s="285"/>
      <c r="AJ48" s="285">
        <f t="shared" si="89"/>
        <v>73.110120000000009</v>
      </c>
      <c r="AK48" s="285">
        <f t="shared" si="90"/>
        <v>73.021560000000022</v>
      </c>
      <c r="AL48" s="285">
        <f t="shared" si="91"/>
        <v>72.963270000000009</v>
      </c>
      <c r="AM48" s="338">
        <f t="shared" si="92"/>
        <v>72.937520000000021</v>
      </c>
      <c r="AN48" s="285">
        <f t="shared" si="93"/>
        <v>72.863500000000016</v>
      </c>
      <c r="AO48" s="285">
        <f t="shared" si="94"/>
        <v>72.829010000000011</v>
      </c>
      <c r="AP48" s="285">
        <f t="shared" si="95"/>
        <v>72.809300000000022</v>
      </c>
      <c r="AQ48" s="285">
        <f t="shared" si="96"/>
        <v>72.794120000000021</v>
      </c>
      <c r="AR48" s="285">
        <f t="shared" si="97"/>
        <v>72.785380000000018</v>
      </c>
      <c r="AS48" s="293">
        <f t="shared" si="98"/>
        <v>-0.15214000000000283</v>
      </c>
      <c r="AT48" s="322">
        <f t="shared" si="99"/>
        <v>72.772780000000012</v>
      </c>
      <c r="AU48" s="322">
        <f t="shared" si="100"/>
        <v>72.764610000000019</v>
      </c>
      <c r="AV48" s="322">
        <f t="shared" si="101"/>
        <v>72.76139000000002</v>
      </c>
      <c r="AW48" s="322">
        <f t="shared" si="102"/>
        <v>72.757030000000015</v>
      </c>
      <c r="AX48" s="322">
        <f t="shared" si="103"/>
        <v>72.75584000000002</v>
      </c>
      <c r="AY48" s="335">
        <f t="shared" si="104"/>
        <v>72.752060000000014</v>
      </c>
      <c r="AZ48" s="293">
        <f t="shared" ref="AZ48:AZ66" si="115">AR48-AY48</f>
        <v>3.3320000000003347E-2</v>
      </c>
      <c r="BA48" s="293">
        <f t="shared" ref="BA48:BA66" si="116">AM48-AY48</f>
        <v>0.18546000000000618</v>
      </c>
      <c r="BB48" s="322">
        <f t="shared" si="105"/>
        <v>72.747760000000014</v>
      </c>
      <c r="BC48" s="322">
        <f t="shared" si="106"/>
        <v>72.745490000000018</v>
      </c>
      <c r="BD48" s="322">
        <f t="shared" si="107"/>
        <v>72.737310000000022</v>
      </c>
      <c r="BE48" s="322">
        <f t="shared" si="108"/>
        <v>72.734000000000009</v>
      </c>
      <c r="BF48" s="322">
        <f t="shared" si="109"/>
        <v>72.725780000000015</v>
      </c>
      <c r="BG48" s="322">
        <f t="shared" si="110"/>
        <v>72.721080000000015</v>
      </c>
      <c r="BH48" s="322">
        <f t="shared" ref="BH48:BH66" si="117">AY48-BG48</f>
        <v>3.0979999999999563E-2</v>
      </c>
      <c r="BI48" s="322">
        <f t="shared" ref="BI48:BI66" si="118">AM48-BG48</f>
        <v>0.21644000000000574</v>
      </c>
      <c r="BJ48" s="169">
        <f t="shared" si="111"/>
        <v>72.671050000000022</v>
      </c>
      <c r="BK48" s="169">
        <f t="shared" si="112"/>
        <v>5.0029999999992469E-2</v>
      </c>
      <c r="BL48" s="122">
        <v>0</v>
      </c>
      <c r="BM48" s="169">
        <f t="shared" si="113"/>
        <v>72.689760000000021</v>
      </c>
      <c r="BN48" s="169">
        <f t="shared" ref="BN48:BN66" si="119">-BJ48+BM48</f>
        <v>1.8709999999998672E-2</v>
      </c>
      <c r="BO48" s="169">
        <f t="shared" ref="BO48:BO60" si="120">AD48-B48+BL48</f>
        <v>72.69222000000002</v>
      </c>
      <c r="BP48" s="169">
        <f t="shared" ref="BP48:BP60" si="121">-BM48+BO48</f>
        <v>2.4599999999992406E-3</v>
      </c>
      <c r="BQ48" s="169">
        <f t="shared" ref="BQ48:BQ60" si="122">BN48+BP48</f>
        <v>2.1169999999997913E-2</v>
      </c>
      <c r="BS48" s="221" t="s">
        <v>112</v>
      </c>
      <c r="BT48" s="221">
        <f>-AJ63+AM63</f>
        <v>-0.11046000000000333</v>
      </c>
      <c r="BU48" s="221">
        <f>AR63-AJ63</f>
        <v>-0.26377999999999702</v>
      </c>
      <c r="BV48" s="4">
        <f>AY63-AJ63</f>
        <v>-0.30196999999999719</v>
      </c>
      <c r="BW48" s="4">
        <f>BG63-AJ63</f>
        <v>-0.3364299999999929</v>
      </c>
      <c r="BX48" s="4">
        <f>BJ63-AJ63</f>
        <v>-0.39279999999999404</v>
      </c>
    </row>
    <row r="49" spans="1:76" ht="15.75" thickBot="1" x14ac:dyDescent="0.3">
      <c r="A49" s="303" t="s">
        <v>19</v>
      </c>
      <c r="B49" s="237">
        <v>4.0009599999999921</v>
      </c>
      <c r="C49" s="240"/>
      <c r="D49" s="240"/>
      <c r="E49" s="240">
        <v>76.963279999999997</v>
      </c>
      <c r="F49" s="240">
        <v>76.912530000000004</v>
      </c>
      <c r="G49" s="240">
        <v>76.868809999999996</v>
      </c>
      <c r="H49" s="240">
        <v>76.848070000000007</v>
      </c>
      <c r="I49" s="240">
        <v>76.791470000000004</v>
      </c>
      <c r="J49" s="240">
        <v>76.756399999999999</v>
      </c>
      <c r="K49" s="240">
        <v>76.736680000000007</v>
      </c>
      <c r="L49" s="240">
        <v>76.717470000000006</v>
      </c>
      <c r="M49" s="240">
        <v>76.705250000000007</v>
      </c>
      <c r="N49" s="204">
        <v>76.701099999999997</v>
      </c>
      <c r="O49" s="204">
        <v>76.694379999999995</v>
      </c>
      <c r="P49" s="204">
        <v>76.690960000000004</v>
      </c>
      <c r="Q49" s="204">
        <v>76.684700000000007</v>
      </c>
      <c r="R49" s="204">
        <v>76.684020000000004</v>
      </c>
      <c r="S49" s="323">
        <v>76.674449999999993</v>
      </c>
      <c r="T49" s="323">
        <v>76.667289999999994</v>
      </c>
      <c r="U49" s="377">
        <v>76.672020000000003</v>
      </c>
      <c r="V49" s="323">
        <v>76.663229999999999</v>
      </c>
      <c r="W49" s="323">
        <v>76.659540000000007</v>
      </c>
      <c r="X49" s="323">
        <v>76.650260000000003</v>
      </c>
      <c r="Y49" s="337">
        <v>76.649950000000004</v>
      </c>
      <c r="Z49" s="323">
        <v>76.596890000000002</v>
      </c>
      <c r="AA49" s="323">
        <v>76.60821</v>
      </c>
      <c r="AB49" s="4">
        <f t="shared" si="88"/>
        <v>76.603210000000004</v>
      </c>
      <c r="AC49" s="323">
        <v>76.602999999999994</v>
      </c>
      <c r="AD49" s="221">
        <v>76.605810000000005</v>
      </c>
      <c r="AE49" s="418">
        <v>76.980890000000002</v>
      </c>
      <c r="AF49" s="4">
        <f t="shared" si="114"/>
        <v>0.37789000000000783</v>
      </c>
      <c r="AG49" s="463"/>
      <c r="AH49" s="47">
        <v>72.97993000000001</v>
      </c>
      <c r="AI49" s="285"/>
      <c r="AJ49" s="285">
        <f t="shared" si="89"/>
        <v>72.962320000000005</v>
      </c>
      <c r="AK49" s="285">
        <f t="shared" si="90"/>
        <v>72.911570000000012</v>
      </c>
      <c r="AL49" s="285">
        <f t="shared" si="91"/>
        <v>72.867850000000004</v>
      </c>
      <c r="AM49" s="338">
        <f t="shared" si="92"/>
        <v>72.847110000000015</v>
      </c>
      <c r="AN49" s="285">
        <f t="shared" si="93"/>
        <v>72.790510000000012</v>
      </c>
      <c r="AO49" s="285">
        <f t="shared" si="94"/>
        <v>72.755440000000007</v>
      </c>
      <c r="AP49" s="285">
        <f t="shared" si="95"/>
        <v>72.735720000000015</v>
      </c>
      <c r="AQ49" s="285">
        <f t="shared" si="96"/>
        <v>72.716510000000014</v>
      </c>
      <c r="AR49" s="285">
        <f t="shared" si="97"/>
        <v>72.704290000000015</v>
      </c>
      <c r="AS49" s="293">
        <f t="shared" si="98"/>
        <v>-0.14282000000000039</v>
      </c>
      <c r="AT49" s="322">
        <f t="shared" si="99"/>
        <v>72.700140000000005</v>
      </c>
      <c r="AU49" s="322">
        <f t="shared" si="100"/>
        <v>72.693420000000003</v>
      </c>
      <c r="AV49" s="322">
        <f t="shared" si="101"/>
        <v>72.690000000000012</v>
      </c>
      <c r="AW49" s="322">
        <f t="shared" si="102"/>
        <v>72.683740000000014</v>
      </c>
      <c r="AX49" s="322">
        <f t="shared" si="103"/>
        <v>72.683060000000012</v>
      </c>
      <c r="AY49" s="335">
        <f t="shared" si="104"/>
        <v>72.673490000000001</v>
      </c>
      <c r="AZ49" s="293">
        <f t="shared" si="115"/>
        <v>3.0800000000013483E-2</v>
      </c>
      <c r="BA49" s="293">
        <f t="shared" si="116"/>
        <v>0.17362000000001387</v>
      </c>
      <c r="BB49" s="322">
        <f t="shared" si="105"/>
        <v>72.666330000000002</v>
      </c>
      <c r="BC49" s="322">
        <f t="shared" si="106"/>
        <v>72.671060000000011</v>
      </c>
      <c r="BD49" s="322">
        <f t="shared" si="107"/>
        <v>72.662270000000007</v>
      </c>
      <c r="BE49" s="322">
        <f t="shared" si="108"/>
        <v>72.658580000000015</v>
      </c>
      <c r="BF49" s="322">
        <f t="shared" si="109"/>
        <v>72.649300000000011</v>
      </c>
      <c r="BG49" s="322">
        <f t="shared" si="110"/>
        <v>72.648990000000012</v>
      </c>
      <c r="BH49" s="322">
        <f t="shared" si="117"/>
        <v>2.4499999999989086E-2</v>
      </c>
      <c r="BI49" s="322">
        <f t="shared" si="118"/>
        <v>0.19812000000000296</v>
      </c>
      <c r="BJ49" s="169">
        <f t="shared" ref="BJ49:BJ66" si="123">Z49-B49</f>
        <v>72.59593000000001</v>
      </c>
      <c r="BK49" s="169">
        <f t="shared" ref="BK49:BK66" si="124">BG49-BJ49</f>
        <v>5.3060000000002105E-2</v>
      </c>
      <c r="BL49" s="122">
        <v>0</v>
      </c>
      <c r="BM49" s="169">
        <f t="shared" si="113"/>
        <v>72.602040000000002</v>
      </c>
      <c r="BN49" s="169">
        <f t="shared" si="119"/>
        <v>6.1099999999925103E-3</v>
      </c>
      <c r="BO49" s="169">
        <f>AD49-B49+BL49</f>
        <v>72.604850000000013</v>
      </c>
      <c r="BP49" s="169">
        <f t="shared" si="121"/>
        <v>2.8100000000108594E-3</v>
      </c>
      <c r="BQ49" s="169">
        <f t="shared" si="122"/>
        <v>8.9200000000033697E-3</v>
      </c>
      <c r="BS49" s="221" t="s">
        <v>21</v>
      </c>
      <c r="BT49" s="221">
        <f>-AJ50+AM50</f>
        <v>-8.7330000000008567E-2</v>
      </c>
      <c r="BU49" s="221">
        <f>AR50-AJ50</f>
        <v>-0.24096000000000117</v>
      </c>
      <c r="BV49" s="4">
        <f>AY50-AJ50</f>
        <v>-0.28298000000000911</v>
      </c>
      <c r="BW49" s="4">
        <f>BG50-AJ50</f>
        <v>-0.31765000000000043</v>
      </c>
      <c r="BX49" s="4">
        <f>BJ50-AJ50</f>
        <v>-0.37467000000000894</v>
      </c>
    </row>
    <row r="50" spans="1:76" x14ac:dyDescent="0.25">
      <c r="A50" s="303" t="s">
        <v>21</v>
      </c>
      <c r="B50" s="237">
        <v>5.0769900000000092</v>
      </c>
      <c r="C50" s="240"/>
      <c r="D50" s="240">
        <v>77.87764</v>
      </c>
      <c r="E50" s="240">
        <v>77.870450000000005</v>
      </c>
      <c r="F50" s="240">
        <v>77.836849999999998</v>
      </c>
      <c r="G50" s="240">
        <v>77.800650000000005</v>
      </c>
      <c r="H50" s="240">
        <v>77.783119999999997</v>
      </c>
      <c r="I50" s="240">
        <v>77.722279999999998</v>
      </c>
      <c r="J50" s="240">
        <v>77.683779999999999</v>
      </c>
      <c r="K50" s="240">
        <v>77.660669999999996</v>
      </c>
      <c r="L50" s="240">
        <v>77.644999999999996</v>
      </c>
      <c r="M50" s="240">
        <v>77.629490000000004</v>
      </c>
      <c r="N50" s="204">
        <v>77.616200000000006</v>
      </c>
      <c r="O50" s="204">
        <v>77.606539999999995</v>
      </c>
      <c r="P50" s="204">
        <v>77.599459999999993</v>
      </c>
      <c r="Q50" s="204">
        <v>77.59357</v>
      </c>
      <c r="R50" s="204">
        <v>77.590829999999997</v>
      </c>
      <c r="S50" s="323">
        <v>77.587469999999996</v>
      </c>
      <c r="T50" s="323">
        <v>77.580780000000004</v>
      </c>
      <c r="U50" s="323">
        <v>77.574979999999996</v>
      </c>
      <c r="V50" s="323">
        <v>77.567310000000006</v>
      </c>
      <c r="W50" s="323">
        <v>77.563820000000007</v>
      </c>
      <c r="X50" s="323">
        <v>77.555949999999996</v>
      </c>
      <c r="Y50" s="337">
        <v>77.552800000000005</v>
      </c>
      <c r="Z50" s="352">
        <v>77.495779999999996</v>
      </c>
      <c r="AA50" s="352">
        <v>75.957819999999998</v>
      </c>
      <c r="AB50" s="4">
        <f t="shared" si="88"/>
        <v>75.952820000000003</v>
      </c>
      <c r="AC50" s="352">
        <v>75.95129</v>
      </c>
      <c r="AD50" s="221">
        <v>75.953850000000003</v>
      </c>
      <c r="AE50" s="418">
        <v>76.333550000000002</v>
      </c>
      <c r="AF50" s="4">
        <f t="shared" si="114"/>
        <v>0.38226000000000226</v>
      </c>
      <c r="AG50" s="463"/>
      <c r="AH50" s="18">
        <v>72.809429999999992</v>
      </c>
      <c r="AI50" s="285">
        <f>D50-B50</f>
        <v>72.80064999999999</v>
      </c>
      <c r="AJ50" s="285">
        <f t="shared" si="89"/>
        <v>72.793459999999996</v>
      </c>
      <c r="AK50" s="285">
        <f t="shared" si="90"/>
        <v>72.759859999999989</v>
      </c>
      <c r="AL50" s="285">
        <f t="shared" si="91"/>
        <v>72.723659999999995</v>
      </c>
      <c r="AM50" s="338">
        <f t="shared" si="92"/>
        <v>72.706129999999987</v>
      </c>
      <c r="AN50" s="285">
        <f t="shared" si="93"/>
        <v>72.645289999999989</v>
      </c>
      <c r="AO50" s="285">
        <f t="shared" si="94"/>
        <v>72.60678999999999</v>
      </c>
      <c r="AP50" s="285">
        <f t="shared" si="95"/>
        <v>72.583679999999987</v>
      </c>
      <c r="AQ50" s="285">
        <f t="shared" si="96"/>
        <v>72.568009999999987</v>
      </c>
      <c r="AR50" s="285">
        <f t="shared" si="97"/>
        <v>72.552499999999995</v>
      </c>
      <c r="AS50" s="293">
        <f t="shared" si="98"/>
        <v>-0.15362999999999261</v>
      </c>
      <c r="AT50" s="322">
        <f t="shared" si="99"/>
        <v>72.539209999999997</v>
      </c>
      <c r="AU50" s="322">
        <f t="shared" si="100"/>
        <v>72.529549999999986</v>
      </c>
      <c r="AV50" s="322">
        <f t="shared" si="101"/>
        <v>72.522469999999984</v>
      </c>
      <c r="AW50" s="322">
        <f t="shared" si="102"/>
        <v>72.51657999999999</v>
      </c>
      <c r="AX50" s="322">
        <f t="shared" si="103"/>
        <v>72.513839999999988</v>
      </c>
      <c r="AY50" s="335">
        <f t="shared" si="104"/>
        <v>72.510479999999987</v>
      </c>
      <c r="AZ50" s="293">
        <f t="shared" si="115"/>
        <v>4.202000000000794E-2</v>
      </c>
      <c r="BA50" s="293">
        <f t="shared" si="116"/>
        <v>0.19565000000000055</v>
      </c>
      <c r="BB50" s="322">
        <f t="shared" si="105"/>
        <v>72.503789999999995</v>
      </c>
      <c r="BC50" s="322">
        <f t="shared" si="106"/>
        <v>72.497989999999987</v>
      </c>
      <c r="BD50" s="322">
        <f t="shared" si="107"/>
        <v>72.490319999999997</v>
      </c>
      <c r="BE50" s="322">
        <f t="shared" si="108"/>
        <v>72.486829999999998</v>
      </c>
      <c r="BF50" s="322">
        <f t="shared" si="109"/>
        <v>72.478959999999987</v>
      </c>
      <c r="BG50" s="322">
        <f t="shared" si="110"/>
        <v>72.475809999999996</v>
      </c>
      <c r="BH50" s="322">
        <f t="shared" si="117"/>
        <v>3.4669999999991319E-2</v>
      </c>
      <c r="BI50" s="322">
        <f t="shared" si="118"/>
        <v>0.23031999999999186</v>
      </c>
      <c r="BJ50" s="169">
        <f t="shared" si="123"/>
        <v>72.418789999999987</v>
      </c>
      <c r="BK50" s="169">
        <f t="shared" si="124"/>
        <v>5.7020000000008508E-2</v>
      </c>
      <c r="BL50" s="237">
        <v>1.5528699999999986</v>
      </c>
      <c r="BM50" s="169">
        <f t="shared" si="113"/>
        <v>72.42716999999999</v>
      </c>
      <c r="BN50" s="169">
        <f t="shared" si="119"/>
        <v>8.3800000000024966E-3</v>
      </c>
      <c r="BO50" s="169">
        <f t="shared" si="120"/>
        <v>72.429729999999992</v>
      </c>
      <c r="BP50" s="169">
        <f t="shared" si="121"/>
        <v>2.5600000000025602E-3</v>
      </c>
      <c r="BQ50" s="169">
        <f t="shared" si="122"/>
        <v>1.0940000000005057E-2</v>
      </c>
      <c r="BS50" s="221" t="s">
        <v>22</v>
      </c>
      <c r="BT50" s="221">
        <f>-AJ51+AM51</f>
        <v>-7.0369999999996935E-2</v>
      </c>
      <c r="BU50" s="221">
        <f>AR51-AJ51</f>
        <v>-0.22464999999999691</v>
      </c>
      <c r="BV50" s="4">
        <f>AY51-AJ51</f>
        <v>-0.26977999999999724</v>
      </c>
      <c r="BW50" s="4">
        <f>BG51-AJ51</f>
        <v>-0.30592000000000041</v>
      </c>
      <c r="BX50" s="4">
        <f>BJ51-AJ51</f>
        <v>-0.3636499999999927</v>
      </c>
    </row>
    <row r="51" spans="1:76" ht="15.75" thickBot="1" x14ac:dyDescent="0.3">
      <c r="A51" s="303" t="s">
        <v>22</v>
      </c>
      <c r="B51" s="237">
        <v>5.0266300000000115</v>
      </c>
      <c r="C51" s="240"/>
      <c r="D51" s="240">
        <v>77.855450000000005</v>
      </c>
      <c r="E51" s="240">
        <v>77.850769999999997</v>
      </c>
      <c r="F51" s="240">
        <v>77.826499999999996</v>
      </c>
      <c r="G51" s="240">
        <v>77.795370000000005</v>
      </c>
      <c r="H51" s="240">
        <v>77.7804</v>
      </c>
      <c r="I51" s="240">
        <v>77.721500000000006</v>
      </c>
      <c r="J51" s="240">
        <v>77.682689999999994</v>
      </c>
      <c r="K51" s="240">
        <v>77.65849</v>
      </c>
      <c r="L51" s="240">
        <v>77.641620000000003</v>
      </c>
      <c r="M51" s="240">
        <v>77.62612</v>
      </c>
      <c r="N51" s="204">
        <v>77.611879999999999</v>
      </c>
      <c r="O51" s="204">
        <v>77.602149999999995</v>
      </c>
      <c r="P51" s="204">
        <v>77.5946</v>
      </c>
      <c r="Q51" s="204">
        <v>77.58766</v>
      </c>
      <c r="R51" s="204">
        <v>77.584310000000002</v>
      </c>
      <c r="S51" s="323">
        <v>77.58099</v>
      </c>
      <c r="T51" s="323">
        <v>77.573430000000002</v>
      </c>
      <c r="U51" s="204">
        <v>77.56711</v>
      </c>
      <c r="V51" s="323">
        <v>77.559470000000005</v>
      </c>
      <c r="W51" s="204">
        <v>77.555689999999998</v>
      </c>
      <c r="X51" s="204">
        <v>77.548010000000005</v>
      </c>
      <c r="Y51" s="372">
        <v>77.544849999999997</v>
      </c>
      <c r="Z51" s="221">
        <v>77.487120000000004</v>
      </c>
      <c r="AA51" s="221">
        <v>76.29992</v>
      </c>
      <c r="AB51" s="4">
        <f t="shared" si="88"/>
        <v>76.294920000000005</v>
      </c>
      <c r="AC51" s="221">
        <v>76.294690000000003</v>
      </c>
      <c r="AD51" s="221">
        <v>76.296580000000006</v>
      </c>
      <c r="AE51" s="418">
        <v>76.664119999999997</v>
      </c>
      <c r="AF51" s="4">
        <f t="shared" si="114"/>
        <v>0.36942999999999415</v>
      </c>
      <c r="AG51" s="463"/>
      <c r="AH51" s="47">
        <v>72.839939999999984</v>
      </c>
      <c r="AI51" s="285">
        <f>D51-B51</f>
        <v>72.828819999999993</v>
      </c>
      <c r="AJ51" s="285">
        <f t="shared" si="89"/>
        <v>72.824139999999986</v>
      </c>
      <c r="AK51" s="285">
        <f t="shared" si="90"/>
        <v>72.799869999999984</v>
      </c>
      <c r="AL51" s="285">
        <f t="shared" si="91"/>
        <v>72.768739999999994</v>
      </c>
      <c r="AM51" s="338">
        <f t="shared" si="92"/>
        <v>72.753769999999989</v>
      </c>
      <c r="AN51" s="285">
        <f t="shared" si="93"/>
        <v>72.694869999999995</v>
      </c>
      <c r="AO51" s="285">
        <f t="shared" si="94"/>
        <v>72.656059999999982</v>
      </c>
      <c r="AP51" s="285">
        <f t="shared" si="95"/>
        <v>72.631859999999989</v>
      </c>
      <c r="AQ51" s="285">
        <f t="shared" si="96"/>
        <v>72.614989999999992</v>
      </c>
      <c r="AR51" s="285">
        <f t="shared" si="97"/>
        <v>72.599489999999989</v>
      </c>
      <c r="AS51" s="293">
        <f t="shared" si="98"/>
        <v>-0.15427999999999997</v>
      </c>
      <c r="AT51" s="322">
        <f t="shared" si="99"/>
        <v>72.585249999999988</v>
      </c>
      <c r="AU51" s="322">
        <f t="shared" si="100"/>
        <v>72.575519999999983</v>
      </c>
      <c r="AV51" s="322">
        <f t="shared" si="101"/>
        <v>72.567969999999988</v>
      </c>
      <c r="AW51" s="322">
        <f t="shared" si="102"/>
        <v>72.561029999999988</v>
      </c>
      <c r="AX51" s="322">
        <f t="shared" si="103"/>
        <v>72.557679999999991</v>
      </c>
      <c r="AY51" s="335">
        <f t="shared" si="104"/>
        <v>72.554359999999988</v>
      </c>
      <c r="AZ51" s="308">
        <f t="shared" si="115"/>
        <v>4.5130000000000337E-2</v>
      </c>
      <c r="BA51" s="293">
        <f t="shared" si="116"/>
        <v>0.19941000000000031</v>
      </c>
      <c r="BB51" s="322">
        <f t="shared" si="105"/>
        <v>72.54679999999999</v>
      </c>
      <c r="BC51" s="322">
        <f t="shared" si="106"/>
        <v>72.540479999999988</v>
      </c>
      <c r="BD51" s="322">
        <f t="shared" si="107"/>
        <v>72.532839999999993</v>
      </c>
      <c r="BE51" s="322">
        <f t="shared" si="108"/>
        <v>72.529059999999987</v>
      </c>
      <c r="BF51" s="322">
        <f t="shared" si="109"/>
        <v>72.521379999999994</v>
      </c>
      <c r="BG51" s="322">
        <f t="shared" si="110"/>
        <v>72.518219999999985</v>
      </c>
      <c r="BH51" s="334">
        <f t="shared" si="117"/>
        <v>3.614000000000317E-2</v>
      </c>
      <c r="BI51" s="322">
        <f t="shared" si="118"/>
        <v>0.23555000000000348</v>
      </c>
      <c r="BJ51" s="169">
        <f t="shared" si="123"/>
        <v>72.460489999999993</v>
      </c>
      <c r="BK51" s="424">
        <f t="shared" si="124"/>
        <v>5.7729999999992287E-2</v>
      </c>
      <c r="BL51" s="237">
        <v>1.2024499999999989</v>
      </c>
      <c r="BM51" s="169">
        <f t="shared" si="113"/>
        <v>72.47050999999999</v>
      </c>
      <c r="BN51" s="169">
        <f t="shared" si="119"/>
        <v>1.0019999999997253E-2</v>
      </c>
      <c r="BO51" s="169">
        <f t="shared" si="120"/>
        <v>72.472399999999993</v>
      </c>
      <c r="BP51" s="169">
        <f t="shared" si="121"/>
        <v>1.8900000000030559E-3</v>
      </c>
      <c r="BQ51" s="169">
        <f t="shared" si="122"/>
        <v>1.1910000000000309E-2</v>
      </c>
      <c r="BS51" s="221" t="s">
        <v>23</v>
      </c>
      <c r="BT51" s="221">
        <f>-AJ52+AM52</f>
        <v>-0.10388000000000375</v>
      </c>
      <c r="BU51" s="221">
        <f>AR52-AJ52</f>
        <v>-0.26161000000000456</v>
      </c>
      <c r="BV51" s="4">
        <f>AY52-AJ52</f>
        <v>-0.30442999999999643</v>
      </c>
      <c r="BW51" s="4">
        <f>BG52-AJ52</f>
        <v>-0.34020999999999901</v>
      </c>
      <c r="BX51" s="4">
        <f>BJ52-AJ52</f>
        <v>-0.3974500000000063</v>
      </c>
    </row>
    <row r="52" spans="1:76" x14ac:dyDescent="0.25">
      <c r="A52" s="303" t="s">
        <v>23</v>
      </c>
      <c r="B52" s="237">
        <v>5.0134600000000091</v>
      </c>
      <c r="C52" s="240"/>
      <c r="D52" s="240">
        <v>77.845590000000001</v>
      </c>
      <c r="E52" s="240">
        <v>77.84187</v>
      </c>
      <c r="F52" s="240">
        <v>77.794439999999994</v>
      </c>
      <c r="G52" s="240">
        <v>77.754419999999996</v>
      </c>
      <c r="H52" s="240">
        <v>77.737989999999996</v>
      </c>
      <c r="I52" s="240">
        <v>77.674369999999996</v>
      </c>
      <c r="J52" s="240">
        <v>77.635310000000004</v>
      </c>
      <c r="K52" s="240">
        <v>77.611429999999999</v>
      </c>
      <c r="L52" s="240">
        <v>77.59375</v>
      </c>
      <c r="M52" s="240">
        <v>77.580259999999996</v>
      </c>
      <c r="N52" s="204">
        <v>77.566739999999996</v>
      </c>
      <c r="O52" s="204">
        <v>77.557310000000001</v>
      </c>
      <c r="P52" s="204">
        <v>77.549790000000002</v>
      </c>
      <c r="Q52" s="204">
        <v>77.546980000000005</v>
      </c>
      <c r="R52" s="204">
        <v>77.54007</v>
      </c>
      <c r="S52" s="323">
        <v>77.537440000000004</v>
      </c>
      <c r="T52" s="323">
        <v>77.530360000000002</v>
      </c>
      <c r="U52" s="204">
        <v>77.524330000000006</v>
      </c>
      <c r="V52" s="323">
        <v>77.516639999999995</v>
      </c>
      <c r="W52" s="323">
        <v>77.512690000000006</v>
      </c>
      <c r="X52" s="323">
        <v>77.505049999999997</v>
      </c>
      <c r="Y52" s="372">
        <v>77.501660000000001</v>
      </c>
      <c r="Z52" s="352">
        <v>77.444419999999994</v>
      </c>
      <c r="AA52" s="352">
        <v>76.023520000000005</v>
      </c>
      <c r="AB52" s="4">
        <f t="shared" si="88"/>
        <v>76.018520000000009</v>
      </c>
      <c r="AC52" s="323">
        <v>76.019829999999999</v>
      </c>
      <c r="AD52" s="221">
        <v>76.021780000000007</v>
      </c>
      <c r="AE52" s="418">
        <v>76.407219999999995</v>
      </c>
      <c r="AF52" s="4">
        <f t="shared" si="114"/>
        <v>0.38738999999999635</v>
      </c>
      <c r="AG52" s="463"/>
      <c r="AH52" s="18">
        <v>72.842979999999983</v>
      </c>
      <c r="AI52" s="285">
        <f>D52-B52</f>
        <v>72.832129999999992</v>
      </c>
      <c r="AJ52" s="285">
        <f t="shared" si="89"/>
        <v>72.828409999999991</v>
      </c>
      <c r="AK52" s="285">
        <f t="shared" si="90"/>
        <v>72.780979999999985</v>
      </c>
      <c r="AL52" s="285">
        <f t="shared" si="91"/>
        <v>72.740959999999987</v>
      </c>
      <c r="AM52" s="338">
        <f t="shared" si="92"/>
        <v>72.724529999999987</v>
      </c>
      <c r="AN52" s="285">
        <f t="shared" si="93"/>
        <v>72.660909999999987</v>
      </c>
      <c r="AO52" s="285">
        <f t="shared" si="94"/>
        <v>72.621849999999995</v>
      </c>
      <c r="AP52" s="285">
        <f t="shared" si="95"/>
        <v>72.597969999999989</v>
      </c>
      <c r="AQ52" s="285">
        <f t="shared" si="96"/>
        <v>72.580289999999991</v>
      </c>
      <c r="AR52" s="285">
        <f t="shared" si="97"/>
        <v>72.566799999999986</v>
      </c>
      <c r="AS52" s="308">
        <f t="shared" si="98"/>
        <v>-0.15773000000000081</v>
      </c>
      <c r="AT52" s="322">
        <f t="shared" si="99"/>
        <v>72.553279999999987</v>
      </c>
      <c r="AU52" s="322">
        <f t="shared" si="100"/>
        <v>72.543849999999992</v>
      </c>
      <c r="AV52" s="322">
        <f t="shared" si="101"/>
        <v>72.536329999999992</v>
      </c>
      <c r="AW52" s="322">
        <f t="shared" si="102"/>
        <v>72.533519999999996</v>
      </c>
      <c r="AX52" s="322">
        <f t="shared" si="103"/>
        <v>72.526609999999991</v>
      </c>
      <c r="AY52" s="335">
        <f t="shared" si="104"/>
        <v>72.523979999999995</v>
      </c>
      <c r="AZ52" s="293">
        <f t="shared" si="115"/>
        <v>4.2819999999991865E-2</v>
      </c>
      <c r="BA52" s="308">
        <f t="shared" si="116"/>
        <v>0.20054999999999268</v>
      </c>
      <c r="BB52" s="322">
        <f t="shared" si="105"/>
        <v>72.516899999999993</v>
      </c>
      <c r="BC52" s="322">
        <f t="shared" si="106"/>
        <v>72.510869999999997</v>
      </c>
      <c r="BD52" s="322">
        <f t="shared" si="107"/>
        <v>72.503179999999986</v>
      </c>
      <c r="BE52" s="322">
        <f t="shared" si="108"/>
        <v>72.499229999999997</v>
      </c>
      <c r="BF52" s="322">
        <f t="shared" si="109"/>
        <v>72.491589999999988</v>
      </c>
      <c r="BG52" s="322">
        <f t="shared" si="110"/>
        <v>72.488199999999992</v>
      </c>
      <c r="BH52" s="334">
        <f t="shared" si="117"/>
        <v>3.5780000000002588E-2</v>
      </c>
      <c r="BI52" s="322">
        <f t="shared" si="118"/>
        <v>0.23632999999999527</v>
      </c>
      <c r="BJ52" s="169">
        <f t="shared" si="123"/>
        <v>72.430959999999985</v>
      </c>
      <c r="BK52" s="169">
        <f t="shared" si="124"/>
        <v>5.7240000000007285E-2</v>
      </c>
      <c r="BL52" s="237">
        <v>1.4492199999999968</v>
      </c>
      <c r="BM52" s="169">
        <f t="shared" si="113"/>
        <v>72.455589999999987</v>
      </c>
      <c r="BN52" s="169">
        <f t="shared" si="119"/>
        <v>2.4630000000001928E-2</v>
      </c>
      <c r="BO52" s="169">
        <f t="shared" si="120"/>
        <v>72.457539999999995</v>
      </c>
      <c r="BP52" s="169">
        <f t="shared" si="121"/>
        <v>1.9500000000078899E-3</v>
      </c>
      <c r="BQ52" s="169">
        <f t="shared" si="122"/>
        <v>2.6580000000009818E-2</v>
      </c>
      <c r="BS52" s="221" t="s">
        <v>109</v>
      </c>
      <c r="BT52" s="221">
        <f>-AJ61+AM61</f>
        <v>-0.13661000000000456</v>
      </c>
      <c r="BU52" s="221">
        <f>AR61-AJ61</f>
        <v>-0.29291000000000622</v>
      </c>
      <c r="BV52" s="4">
        <f>AY61-AJ61</f>
        <v>-0.33339000000000851</v>
      </c>
      <c r="BW52" s="4">
        <f>BG61-AJ61</f>
        <v>-0.36742999999999881</v>
      </c>
      <c r="BX52" s="4">
        <f>BJ61-AJ61</f>
        <v>-0.42325000000001012</v>
      </c>
    </row>
    <row r="53" spans="1:76" ht="15.75" thickBot="1" x14ac:dyDescent="0.3">
      <c r="A53" s="303" t="s">
        <v>24</v>
      </c>
      <c r="B53" s="237">
        <v>3.9708899999999971</v>
      </c>
      <c r="C53" s="240"/>
      <c r="D53" s="240"/>
      <c r="E53" s="240">
        <v>77.005340000000004</v>
      </c>
      <c r="F53" s="240">
        <v>76.956230000000005</v>
      </c>
      <c r="G53" s="240">
        <v>76.906130000000005</v>
      </c>
      <c r="H53" s="240">
        <v>76.858040000000003</v>
      </c>
      <c r="I53" s="240">
        <v>76.790959999999998</v>
      </c>
      <c r="J53" s="240">
        <v>76.760530000000003</v>
      </c>
      <c r="K53" s="240">
        <v>76.741780000000006</v>
      </c>
      <c r="L53" s="240">
        <v>76.728340000000003</v>
      </c>
      <c r="M53" s="240">
        <v>76.718040000000002</v>
      </c>
      <c r="N53" s="204">
        <v>76.704080000000005</v>
      </c>
      <c r="O53" s="204">
        <v>76.697699999999998</v>
      </c>
      <c r="P53" s="204">
        <v>76.693910000000002</v>
      </c>
      <c r="Q53" s="204">
        <v>76.689059999999998</v>
      </c>
      <c r="R53" s="204">
        <v>76.687780000000004</v>
      </c>
      <c r="S53" s="323">
        <v>76.684849999999997</v>
      </c>
      <c r="T53" s="323">
        <v>76.68159</v>
      </c>
      <c r="U53" s="204">
        <v>76.674059999999997</v>
      </c>
      <c r="V53" s="323">
        <v>76.666929999999994</v>
      </c>
      <c r="W53" s="204">
        <v>76.664069999999995</v>
      </c>
      <c r="X53" s="323">
        <v>76.657039999999995</v>
      </c>
      <c r="Y53" s="372">
        <v>76.653189999999995</v>
      </c>
      <c r="Z53" s="221">
        <v>76.601600000000005</v>
      </c>
      <c r="AA53" s="221">
        <v>76.611800000000002</v>
      </c>
      <c r="AB53" s="4">
        <f t="shared" si="88"/>
        <v>76.606800000000007</v>
      </c>
      <c r="AC53" s="221">
        <v>76.606030000000004</v>
      </c>
      <c r="AD53" s="221">
        <v>76.607910000000004</v>
      </c>
      <c r="AE53" s="418">
        <v>77.016409999999993</v>
      </c>
      <c r="AF53" s="4">
        <f t="shared" si="114"/>
        <v>0.41037999999998931</v>
      </c>
      <c r="AG53" s="463"/>
      <c r="AH53" s="47">
        <v>73.045519999999996</v>
      </c>
      <c r="AI53" s="285"/>
      <c r="AJ53" s="285">
        <f t="shared" si="89"/>
        <v>73.034450000000007</v>
      </c>
      <c r="AK53" s="285">
        <f t="shared" si="90"/>
        <v>72.985340000000008</v>
      </c>
      <c r="AL53" s="285">
        <f t="shared" si="91"/>
        <v>72.935240000000007</v>
      </c>
      <c r="AM53" s="338">
        <f t="shared" si="92"/>
        <v>72.887150000000005</v>
      </c>
      <c r="AN53" s="285">
        <f t="shared" si="93"/>
        <v>72.820070000000001</v>
      </c>
      <c r="AO53" s="285">
        <f t="shared" si="94"/>
        <v>72.789640000000006</v>
      </c>
      <c r="AP53" s="285">
        <f t="shared" si="95"/>
        <v>72.770890000000009</v>
      </c>
      <c r="AQ53" s="285">
        <f t="shared" si="96"/>
        <v>72.757450000000006</v>
      </c>
      <c r="AR53" s="285">
        <f t="shared" si="97"/>
        <v>72.747150000000005</v>
      </c>
      <c r="AS53" s="293">
        <f t="shared" si="98"/>
        <v>-0.14000000000000057</v>
      </c>
      <c r="AT53" s="322">
        <f t="shared" si="99"/>
        <v>72.733190000000008</v>
      </c>
      <c r="AU53" s="322">
        <f t="shared" si="100"/>
        <v>72.72681</v>
      </c>
      <c r="AV53" s="322">
        <f t="shared" si="101"/>
        <v>72.723020000000005</v>
      </c>
      <c r="AW53" s="322">
        <f t="shared" si="102"/>
        <v>72.718170000000001</v>
      </c>
      <c r="AX53" s="322">
        <f t="shared" si="103"/>
        <v>72.716890000000006</v>
      </c>
      <c r="AY53" s="335">
        <f t="shared" si="104"/>
        <v>72.71396</v>
      </c>
      <c r="AZ53" s="293">
        <f t="shared" si="115"/>
        <v>3.3190000000004716E-2</v>
      </c>
      <c r="BA53" s="293">
        <f t="shared" si="116"/>
        <v>0.17319000000000528</v>
      </c>
      <c r="BB53" s="322">
        <f t="shared" si="105"/>
        <v>72.710700000000003</v>
      </c>
      <c r="BC53" s="322">
        <f t="shared" si="106"/>
        <v>72.70317</v>
      </c>
      <c r="BD53" s="322">
        <f t="shared" si="107"/>
        <v>72.696039999999996</v>
      </c>
      <c r="BE53" s="322">
        <f t="shared" si="108"/>
        <v>72.693179999999998</v>
      </c>
      <c r="BF53" s="322">
        <f t="shared" si="109"/>
        <v>72.686149999999998</v>
      </c>
      <c r="BG53" s="322">
        <f t="shared" si="110"/>
        <v>72.682299999999998</v>
      </c>
      <c r="BH53" s="322">
        <f t="shared" si="117"/>
        <v>3.1660000000002242E-2</v>
      </c>
      <c r="BI53" s="322">
        <f t="shared" si="118"/>
        <v>0.20485000000000753</v>
      </c>
      <c r="BJ53" s="169">
        <f t="shared" si="123"/>
        <v>72.630710000000008</v>
      </c>
      <c r="BK53" s="169">
        <f t="shared" si="124"/>
        <v>5.1589999999990255E-2</v>
      </c>
      <c r="BL53" s="122">
        <v>0</v>
      </c>
      <c r="BM53" s="169">
        <f t="shared" si="113"/>
        <v>72.635140000000007</v>
      </c>
      <c r="BN53" s="169">
        <f t="shared" si="119"/>
        <v>4.4299999999992679E-3</v>
      </c>
      <c r="BO53" s="169">
        <f t="shared" si="120"/>
        <v>72.637020000000007</v>
      </c>
      <c r="BP53" s="169">
        <f t="shared" si="121"/>
        <v>1.8799999999998818E-3</v>
      </c>
      <c r="BQ53" s="169">
        <f t="shared" si="122"/>
        <v>6.3099999999991496E-3</v>
      </c>
      <c r="BS53" s="221" t="s">
        <v>24</v>
      </c>
      <c r="BT53" s="221">
        <f>-AJ53+AM53</f>
        <v>-0.14730000000000132</v>
      </c>
      <c r="BU53" s="221">
        <f>AR53-AJ53</f>
        <v>-0.28730000000000189</v>
      </c>
      <c r="BV53" s="4">
        <f>AY53-AJ53</f>
        <v>-0.3204900000000066</v>
      </c>
      <c r="BW53" s="4">
        <f>BG53-AJ53</f>
        <v>-0.35215000000000884</v>
      </c>
      <c r="BX53" s="4">
        <f>BJ53-AJ53</f>
        <v>-0.4037399999999991</v>
      </c>
    </row>
    <row r="54" spans="1:76" x14ac:dyDescent="0.25">
      <c r="A54" s="303" t="s">
        <v>25</v>
      </c>
      <c r="B54" s="237">
        <v>3.9735700000000094</v>
      </c>
      <c r="C54" s="240"/>
      <c r="D54" s="240"/>
      <c r="E54" s="240">
        <v>76.615390000000005</v>
      </c>
      <c r="F54" s="240">
        <v>76.580740000000006</v>
      </c>
      <c r="G54" s="240">
        <v>76.539540000000002</v>
      </c>
      <c r="H54" s="240">
        <v>76.523809999999997</v>
      </c>
      <c r="I54" s="240">
        <v>76.465220000000002</v>
      </c>
      <c r="J54" s="240">
        <v>76.432220000000001</v>
      </c>
      <c r="K54" s="240">
        <v>76.414180000000002</v>
      </c>
      <c r="L54" s="240">
        <v>76.401309999999995</v>
      </c>
      <c r="M54" s="240">
        <v>76.391059999999996</v>
      </c>
      <c r="N54" s="204">
        <v>76.380539999999996</v>
      </c>
      <c r="O54" s="204">
        <v>76.373509999999996</v>
      </c>
      <c r="P54" s="204">
        <v>76.368729999999999</v>
      </c>
      <c r="Q54" s="204">
        <v>76.364840000000001</v>
      </c>
      <c r="R54" s="204">
        <v>76.363879999999995</v>
      </c>
      <c r="S54" s="323">
        <v>76.362309999999994</v>
      </c>
      <c r="T54" s="323">
        <v>76.358530000000002</v>
      </c>
      <c r="U54" s="204">
        <v>76.352919999999997</v>
      </c>
      <c r="V54" s="323">
        <v>76.346620000000001</v>
      </c>
      <c r="W54" s="204">
        <v>76.342479999999995</v>
      </c>
      <c r="X54" s="323">
        <v>76.336219999999997</v>
      </c>
      <c r="Y54" s="337">
        <v>76.331890000000001</v>
      </c>
      <c r="Z54" s="323">
        <v>76.284379999999999</v>
      </c>
      <c r="AA54" s="323">
        <v>76.294520000000006</v>
      </c>
      <c r="AB54" s="4">
        <f t="shared" si="88"/>
        <v>76.28952000000001</v>
      </c>
      <c r="AC54" s="323">
        <v>76.289810000000003</v>
      </c>
      <c r="AD54" s="221">
        <v>76.290610000000001</v>
      </c>
      <c r="AE54" s="418">
        <v>76.652389999999997</v>
      </c>
      <c r="AF54" s="4">
        <f>AE54-AC54</f>
        <v>0.36257999999999413</v>
      </c>
      <c r="AG54" s="463"/>
      <c r="AH54" s="18">
        <v>72.678819999999988</v>
      </c>
      <c r="AI54" s="285"/>
      <c r="AJ54" s="285">
        <f t="shared" si="89"/>
        <v>72.641819999999996</v>
      </c>
      <c r="AK54" s="285">
        <f t="shared" si="90"/>
        <v>72.607169999999996</v>
      </c>
      <c r="AL54" s="285">
        <f t="shared" si="91"/>
        <v>72.565969999999993</v>
      </c>
      <c r="AM54" s="338">
        <f t="shared" si="92"/>
        <v>72.550239999999988</v>
      </c>
      <c r="AN54" s="285">
        <f t="shared" si="93"/>
        <v>72.491649999999993</v>
      </c>
      <c r="AO54" s="285">
        <f t="shared" si="94"/>
        <v>72.458649999999992</v>
      </c>
      <c r="AP54" s="285">
        <f t="shared" si="95"/>
        <v>72.440609999999992</v>
      </c>
      <c r="AQ54" s="285">
        <f t="shared" si="96"/>
        <v>72.427739999999986</v>
      </c>
      <c r="AR54" s="285">
        <f t="shared" si="97"/>
        <v>72.417489999999987</v>
      </c>
      <c r="AS54" s="293">
        <f t="shared" si="98"/>
        <v>-0.13275000000000148</v>
      </c>
      <c r="AT54" s="322">
        <f t="shared" si="99"/>
        <v>72.406969999999987</v>
      </c>
      <c r="AU54" s="322">
        <f t="shared" si="100"/>
        <v>72.399939999999987</v>
      </c>
      <c r="AV54" s="322">
        <f t="shared" si="101"/>
        <v>72.39515999999999</v>
      </c>
      <c r="AW54" s="322">
        <f t="shared" si="102"/>
        <v>72.391269999999992</v>
      </c>
      <c r="AX54" s="322">
        <f t="shared" si="103"/>
        <v>72.390309999999985</v>
      </c>
      <c r="AY54" s="335">
        <f t="shared" si="104"/>
        <v>72.388739999999984</v>
      </c>
      <c r="AZ54" s="293">
        <f t="shared" si="115"/>
        <v>2.8750000000002274E-2</v>
      </c>
      <c r="BA54" s="293">
        <f t="shared" si="116"/>
        <v>0.16150000000000375</v>
      </c>
      <c r="BB54" s="322">
        <f t="shared" si="105"/>
        <v>72.384959999999992</v>
      </c>
      <c r="BC54" s="322">
        <f t="shared" si="106"/>
        <v>72.379349999999988</v>
      </c>
      <c r="BD54" s="322">
        <f t="shared" si="107"/>
        <v>72.373049999999992</v>
      </c>
      <c r="BE54" s="322">
        <f t="shared" si="108"/>
        <v>72.368909999999985</v>
      </c>
      <c r="BF54" s="322">
        <f t="shared" si="109"/>
        <v>72.362649999999988</v>
      </c>
      <c r="BG54" s="322">
        <f t="shared" si="110"/>
        <v>72.358319999999992</v>
      </c>
      <c r="BH54" s="322">
        <f t="shared" si="117"/>
        <v>3.0419999999992342E-2</v>
      </c>
      <c r="BI54" s="322">
        <f t="shared" si="118"/>
        <v>0.19191999999999609</v>
      </c>
      <c r="BJ54" s="169">
        <f t="shared" si="123"/>
        <v>72.310809999999989</v>
      </c>
      <c r="BK54" s="169">
        <f t="shared" si="124"/>
        <v>4.7510000000002606E-2</v>
      </c>
      <c r="BL54" s="122">
        <v>0</v>
      </c>
      <c r="BM54" s="169">
        <f t="shared" si="113"/>
        <v>72.316239999999993</v>
      </c>
      <c r="BN54" s="169">
        <f>-BJ54+BM54</f>
        <v>5.4300000000040427E-3</v>
      </c>
      <c r="BO54" s="169">
        <f>AD54-B54+BL54</f>
        <v>72.317039999999992</v>
      </c>
      <c r="BP54" s="169">
        <f>-BM54+BO54</f>
        <v>7.9999999999813554E-4</v>
      </c>
      <c r="BQ54" s="169">
        <f>BN54+BP54</f>
        <v>6.2300000000021782E-3</v>
      </c>
    </row>
    <row r="55" spans="1:76" ht="15.75" thickBot="1" x14ac:dyDescent="0.3">
      <c r="A55" s="303" t="s">
        <v>27</v>
      </c>
      <c r="B55" s="237">
        <v>5.0684499999999986</v>
      </c>
      <c r="C55" s="240"/>
      <c r="D55" s="240">
        <v>77.846109999999996</v>
      </c>
      <c r="E55" s="240">
        <v>77.827200000000005</v>
      </c>
      <c r="F55" s="240">
        <v>77.791899999999998</v>
      </c>
      <c r="G55" s="240">
        <v>77.75188</v>
      </c>
      <c r="H55" s="240">
        <v>77.735159999999993</v>
      </c>
      <c r="I55" s="240">
        <v>77.67089</v>
      </c>
      <c r="J55" s="240">
        <v>77.632549999999995</v>
      </c>
      <c r="K55" s="240">
        <v>77.610050000000001</v>
      </c>
      <c r="L55" s="240">
        <v>77.593559999999997</v>
      </c>
      <c r="M55" s="240">
        <v>77.580520000000007</v>
      </c>
      <c r="N55" s="204">
        <v>77.568049999999999</v>
      </c>
      <c r="O55" s="204">
        <v>77.559129999999996</v>
      </c>
      <c r="P55" s="204">
        <v>77.552959999999999</v>
      </c>
      <c r="Q55" s="204">
        <v>77.546570000000003</v>
      </c>
      <c r="R55" s="204">
        <v>77.544520000000006</v>
      </c>
      <c r="S55" s="323">
        <v>77.541889999999995</v>
      </c>
      <c r="T55" s="323">
        <v>77.535809999999998</v>
      </c>
      <c r="U55" s="323">
        <v>77.530479999999997</v>
      </c>
      <c r="V55" s="323">
        <v>77.523340000000005</v>
      </c>
      <c r="W55" s="323">
        <v>77.519959999999998</v>
      </c>
      <c r="X55" s="323">
        <v>77.51294</v>
      </c>
      <c r="Y55" s="337">
        <v>77.510210000000001</v>
      </c>
      <c r="Z55" s="352">
        <v>77.456479999999999</v>
      </c>
      <c r="AA55" s="352">
        <v>76.031639999999996</v>
      </c>
      <c r="AB55" s="4">
        <f t="shared" si="88"/>
        <v>76.02664</v>
      </c>
      <c r="AC55" s="352">
        <v>76.026579999999996</v>
      </c>
      <c r="AD55" s="221">
        <v>76.02834</v>
      </c>
      <c r="AE55" s="418">
        <v>76.407210000000006</v>
      </c>
      <c r="AF55" s="4">
        <f t="shared" si="114"/>
        <v>0.38063000000001068</v>
      </c>
      <c r="AG55" s="463"/>
      <c r="AH55" s="47">
        <v>72.787660000000002</v>
      </c>
      <c r="AI55" s="285">
        <f>D55-B55</f>
        <v>72.777659999999997</v>
      </c>
      <c r="AJ55" s="285">
        <f t="shared" si="89"/>
        <v>72.758750000000006</v>
      </c>
      <c r="AK55" s="285">
        <f t="shared" si="90"/>
        <v>72.72345</v>
      </c>
      <c r="AL55" s="285">
        <f t="shared" si="91"/>
        <v>72.683430000000001</v>
      </c>
      <c r="AM55" s="338">
        <f t="shared" si="92"/>
        <v>72.666709999999995</v>
      </c>
      <c r="AN55" s="285">
        <f t="shared" si="93"/>
        <v>72.602440000000001</v>
      </c>
      <c r="AO55" s="285">
        <f t="shared" si="94"/>
        <v>72.564099999999996</v>
      </c>
      <c r="AP55" s="285">
        <f t="shared" si="95"/>
        <v>72.541600000000003</v>
      </c>
      <c r="AQ55" s="285">
        <f t="shared" si="96"/>
        <v>72.525109999999998</v>
      </c>
      <c r="AR55" s="285">
        <f t="shared" si="97"/>
        <v>72.512070000000008</v>
      </c>
      <c r="AS55" s="293">
        <f t="shared" si="98"/>
        <v>-0.15463999999998634</v>
      </c>
      <c r="AT55" s="322">
        <f t="shared" si="99"/>
        <v>72.499600000000001</v>
      </c>
      <c r="AU55" s="322">
        <f t="shared" si="100"/>
        <v>72.490679999999998</v>
      </c>
      <c r="AV55" s="322">
        <f t="shared" si="101"/>
        <v>72.48451</v>
      </c>
      <c r="AW55" s="322">
        <f t="shared" si="102"/>
        <v>72.478120000000004</v>
      </c>
      <c r="AX55" s="322">
        <f t="shared" si="103"/>
        <v>72.476070000000007</v>
      </c>
      <c r="AY55" s="335">
        <f t="shared" si="104"/>
        <v>72.473439999999997</v>
      </c>
      <c r="AZ55" s="293">
        <f t="shared" si="115"/>
        <v>3.8630000000011933E-2</v>
      </c>
      <c r="BA55" s="293">
        <f t="shared" si="116"/>
        <v>0.19326999999999828</v>
      </c>
      <c r="BB55" s="322">
        <f t="shared" si="105"/>
        <v>72.467359999999999</v>
      </c>
      <c r="BC55" s="322">
        <f t="shared" si="106"/>
        <v>72.462029999999999</v>
      </c>
      <c r="BD55" s="322">
        <f t="shared" si="107"/>
        <v>72.454890000000006</v>
      </c>
      <c r="BE55" s="322">
        <f t="shared" si="108"/>
        <v>72.451509999999999</v>
      </c>
      <c r="BF55" s="322">
        <f t="shared" si="109"/>
        <v>72.444490000000002</v>
      </c>
      <c r="BG55" s="322">
        <f t="shared" si="110"/>
        <v>72.441760000000002</v>
      </c>
      <c r="BH55" s="322">
        <f t="shared" si="117"/>
        <v>3.1679999999994379E-2</v>
      </c>
      <c r="BI55" s="322">
        <f t="shared" si="118"/>
        <v>0.22494999999999266</v>
      </c>
      <c r="BJ55" s="169">
        <f t="shared" si="123"/>
        <v>72.388030000000001</v>
      </c>
      <c r="BK55" s="169">
        <f t="shared" si="124"/>
        <v>5.373000000000161E-2</v>
      </c>
      <c r="BL55" s="237">
        <v>1.4488999999999947</v>
      </c>
      <c r="BM55" s="169">
        <f t="shared" si="113"/>
        <v>72.407029999999992</v>
      </c>
      <c r="BN55" s="169">
        <f t="shared" si="119"/>
        <v>1.8999999999991246E-2</v>
      </c>
      <c r="BO55" s="169">
        <f t="shared" si="120"/>
        <v>72.408789999999996</v>
      </c>
      <c r="BP55" s="169">
        <f t="shared" si="121"/>
        <v>1.7600000000044247E-3</v>
      </c>
      <c r="BQ55" s="169">
        <f t="shared" si="122"/>
        <v>2.0759999999995671E-2</v>
      </c>
    </row>
    <row r="56" spans="1:76" x14ac:dyDescent="0.25">
      <c r="A56" s="303" t="s">
        <v>28</v>
      </c>
      <c r="B56" s="237">
        <v>4.9433399999999921</v>
      </c>
      <c r="C56" s="240"/>
      <c r="D56" s="240">
        <v>77.836609999999993</v>
      </c>
      <c r="E56" s="240">
        <v>77.819519999999997</v>
      </c>
      <c r="F56" s="240">
        <v>77.793120000000002</v>
      </c>
      <c r="G56" s="240">
        <v>77.754949999999994</v>
      </c>
      <c r="H56" s="240">
        <v>77.737859999999998</v>
      </c>
      <c r="I56" s="240">
        <v>77.676360000000003</v>
      </c>
      <c r="J56" s="240">
        <v>77.635480000000001</v>
      </c>
      <c r="K56" s="240">
        <v>77.612610000000004</v>
      </c>
      <c r="L56" s="240">
        <v>77.596260000000001</v>
      </c>
      <c r="M56" s="240">
        <v>77.583280000000002</v>
      </c>
      <c r="N56" s="204">
        <v>77.570120000000003</v>
      </c>
      <c r="O56" s="204">
        <v>77.561120000000003</v>
      </c>
      <c r="P56" s="204">
        <v>77.554550000000006</v>
      </c>
      <c r="Q56" s="204">
        <v>77.548900000000003</v>
      </c>
      <c r="R56" s="204">
        <v>77.545550000000006</v>
      </c>
      <c r="S56" s="323">
        <v>77.542770000000004</v>
      </c>
      <c r="T56" s="323">
        <v>77.53631</v>
      </c>
      <c r="U56" s="323">
        <v>77.530789999999996</v>
      </c>
      <c r="V56" s="323">
        <v>77.523700000000005</v>
      </c>
      <c r="W56" s="323">
        <v>77.52055</v>
      </c>
      <c r="X56" s="204">
        <v>77.513490000000004</v>
      </c>
      <c r="Y56" s="337">
        <v>77.510850000000005</v>
      </c>
      <c r="Z56" s="244">
        <v>77.457160000000002</v>
      </c>
      <c r="AA56" s="244">
        <v>76.269180000000006</v>
      </c>
      <c r="AB56" s="4">
        <f t="shared" si="88"/>
        <v>76.26418000000001</v>
      </c>
      <c r="AC56" s="244">
        <v>76.263480000000001</v>
      </c>
      <c r="AD56" s="221">
        <v>76.266030000000001</v>
      </c>
      <c r="AE56" s="418">
        <v>76.647810000000007</v>
      </c>
      <c r="AF56" s="4">
        <f t="shared" si="114"/>
        <v>0.38433000000000561</v>
      </c>
      <c r="AG56" s="463"/>
      <c r="AH56" s="18">
        <v>72.904310000000009</v>
      </c>
      <c r="AI56" s="285">
        <f>D56-B56</f>
        <v>72.893270000000001</v>
      </c>
      <c r="AJ56" s="285">
        <f t="shared" si="89"/>
        <v>72.876180000000005</v>
      </c>
      <c r="AK56" s="285">
        <f t="shared" si="90"/>
        <v>72.84978000000001</v>
      </c>
      <c r="AL56" s="285">
        <f t="shared" si="91"/>
        <v>72.811610000000002</v>
      </c>
      <c r="AM56" s="338">
        <f t="shared" si="92"/>
        <v>72.794520000000006</v>
      </c>
      <c r="AN56" s="285">
        <f t="shared" si="93"/>
        <v>72.73302000000001</v>
      </c>
      <c r="AO56" s="285">
        <f t="shared" si="94"/>
        <v>72.692140000000009</v>
      </c>
      <c r="AP56" s="285">
        <f t="shared" si="95"/>
        <v>72.669270000000012</v>
      </c>
      <c r="AQ56" s="285">
        <f t="shared" si="96"/>
        <v>72.652920000000009</v>
      </c>
      <c r="AR56" s="285">
        <f t="shared" si="97"/>
        <v>72.63994000000001</v>
      </c>
      <c r="AS56" s="293">
        <f t="shared" si="98"/>
        <v>-0.15457999999999572</v>
      </c>
      <c r="AT56" s="322">
        <f t="shared" si="99"/>
        <v>72.626780000000011</v>
      </c>
      <c r="AU56" s="322">
        <f t="shared" si="100"/>
        <v>72.61778000000001</v>
      </c>
      <c r="AV56" s="322">
        <f t="shared" si="101"/>
        <v>72.611210000000014</v>
      </c>
      <c r="AW56" s="322">
        <f t="shared" si="102"/>
        <v>72.605560000000011</v>
      </c>
      <c r="AX56" s="322">
        <f t="shared" si="103"/>
        <v>72.602210000000014</v>
      </c>
      <c r="AY56" s="335">
        <f t="shared" si="104"/>
        <v>72.599430000000012</v>
      </c>
      <c r="AZ56" s="293">
        <f t="shared" si="115"/>
        <v>4.0509999999997603E-2</v>
      </c>
      <c r="BA56" s="293">
        <f t="shared" si="116"/>
        <v>0.19508999999999332</v>
      </c>
      <c r="BB56" s="322">
        <f t="shared" si="105"/>
        <v>72.592970000000008</v>
      </c>
      <c r="BC56" s="322">
        <f t="shared" si="106"/>
        <v>72.587450000000004</v>
      </c>
      <c r="BD56" s="322">
        <f t="shared" si="107"/>
        <v>72.580360000000013</v>
      </c>
      <c r="BE56" s="322">
        <f t="shared" si="108"/>
        <v>72.577210000000008</v>
      </c>
      <c r="BF56" s="322">
        <f t="shared" si="109"/>
        <v>72.570150000000012</v>
      </c>
      <c r="BG56" s="322">
        <f t="shared" si="110"/>
        <v>72.567510000000013</v>
      </c>
      <c r="BH56" s="322">
        <f t="shared" si="117"/>
        <v>3.1919999999999504E-2</v>
      </c>
      <c r="BI56" s="322">
        <f t="shared" si="118"/>
        <v>0.22700999999999283</v>
      </c>
      <c r="BJ56" s="169">
        <f t="shared" si="123"/>
        <v>72.51382000000001</v>
      </c>
      <c r="BK56" s="169">
        <f t="shared" si="124"/>
        <v>5.3690000000003124E-2</v>
      </c>
      <c r="BL56" s="237">
        <v>1.1998399999999947</v>
      </c>
      <c r="BM56" s="169">
        <f t="shared" si="113"/>
        <v>72.519980000000004</v>
      </c>
      <c r="BN56" s="169">
        <f t="shared" si="119"/>
        <v>6.1599999999941701E-3</v>
      </c>
      <c r="BO56" s="169">
        <f>AD56-B56+BL56</f>
        <v>72.522530000000003</v>
      </c>
      <c r="BP56" s="169">
        <f t="shared" si="121"/>
        <v>2.5499999999993861E-3</v>
      </c>
      <c r="BQ56" s="169">
        <f t="shared" si="122"/>
        <v>8.7099999999935562E-3</v>
      </c>
    </row>
    <row r="57" spans="1:76" ht="15.75" thickBot="1" x14ac:dyDescent="0.3">
      <c r="A57" s="303" t="s">
        <v>29</v>
      </c>
      <c r="B57" s="237">
        <v>5.0970700000000164</v>
      </c>
      <c r="C57" s="240"/>
      <c r="D57" s="240">
        <v>77.884069999999994</v>
      </c>
      <c r="E57" s="240">
        <v>77.861779999999996</v>
      </c>
      <c r="F57" s="240">
        <v>77.838179999999994</v>
      </c>
      <c r="G57" s="240">
        <v>77.800070000000005</v>
      </c>
      <c r="H57" s="240">
        <v>77.783240000000006</v>
      </c>
      <c r="I57" s="240">
        <v>77.721639999999994</v>
      </c>
      <c r="J57" s="240">
        <v>77.68468</v>
      </c>
      <c r="K57" s="240">
        <v>77.661760000000001</v>
      </c>
      <c r="L57" s="240">
        <v>77.646839999999997</v>
      </c>
      <c r="M57" s="240">
        <v>77.634770000000003</v>
      </c>
      <c r="N57" s="204">
        <v>77.621750000000006</v>
      </c>
      <c r="O57" s="204">
        <v>77.612669999999994</v>
      </c>
      <c r="P57" s="204">
        <v>77.607389999999995</v>
      </c>
      <c r="Q57" s="204">
        <v>77.601979999999998</v>
      </c>
      <c r="R57" s="204">
        <v>77.599440000000001</v>
      </c>
      <c r="S57" s="323">
        <v>77.596779999999995</v>
      </c>
      <c r="T57" s="323">
        <v>77.58793</v>
      </c>
      <c r="U57" s="323">
        <v>77.585909999999998</v>
      </c>
      <c r="V57" s="323">
        <v>77.579059999999998</v>
      </c>
      <c r="W57" s="323">
        <v>77.575869999999995</v>
      </c>
      <c r="X57" s="323">
        <v>77.568820000000002</v>
      </c>
      <c r="Y57" s="337">
        <v>77.566019999999995</v>
      </c>
      <c r="Z57" s="323">
        <v>77.513189999999994</v>
      </c>
      <c r="AA57" s="323">
        <v>75.971249999999998</v>
      </c>
      <c r="AB57" s="4">
        <f t="shared" si="88"/>
        <v>75.966250000000002</v>
      </c>
      <c r="AC57" s="323">
        <v>75.965530000000001</v>
      </c>
      <c r="AD57" s="221">
        <v>75.968500000000006</v>
      </c>
      <c r="AE57" s="418">
        <v>76.337440000000001</v>
      </c>
      <c r="AF57" s="4">
        <f t="shared" si="114"/>
        <v>0.37190999999999974</v>
      </c>
      <c r="AG57" s="463"/>
      <c r="AH57" s="47">
        <v>72.795079999999984</v>
      </c>
      <c r="AI57" s="285">
        <f>D57-B57</f>
        <v>72.786999999999978</v>
      </c>
      <c r="AJ57" s="285">
        <f t="shared" si="89"/>
        <v>72.76470999999998</v>
      </c>
      <c r="AK57" s="285">
        <f t="shared" si="90"/>
        <v>72.741109999999978</v>
      </c>
      <c r="AL57" s="285">
        <f t="shared" si="91"/>
        <v>72.702999999999989</v>
      </c>
      <c r="AM57" s="338">
        <f t="shared" si="92"/>
        <v>72.68616999999999</v>
      </c>
      <c r="AN57" s="285">
        <f t="shared" si="93"/>
        <v>72.624569999999977</v>
      </c>
      <c r="AO57" s="285">
        <f t="shared" si="94"/>
        <v>72.587609999999984</v>
      </c>
      <c r="AP57" s="285">
        <f t="shared" si="95"/>
        <v>72.564689999999985</v>
      </c>
      <c r="AQ57" s="285">
        <f t="shared" si="96"/>
        <v>72.549769999999981</v>
      </c>
      <c r="AR57" s="285">
        <f t="shared" si="97"/>
        <v>72.537699999999987</v>
      </c>
      <c r="AS57" s="293">
        <f t="shared" si="98"/>
        <v>-0.14847000000000321</v>
      </c>
      <c r="AT57" s="322">
        <f t="shared" si="99"/>
        <v>72.524679999999989</v>
      </c>
      <c r="AU57" s="322">
        <f t="shared" si="100"/>
        <v>72.515599999999978</v>
      </c>
      <c r="AV57" s="322">
        <f t="shared" si="101"/>
        <v>72.510319999999979</v>
      </c>
      <c r="AW57" s="322">
        <f t="shared" si="102"/>
        <v>72.504909999999981</v>
      </c>
      <c r="AX57" s="322">
        <f t="shared" si="103"/>
        <v>72.502369999999985</v>
      </c>
      <c r="AY57" s="335">
        <f t="shared" si="104"/>
        <v>72.499709999999979</v>
      </c>
      <c r="AZ57" s="293">
        <f t="shared" si="115"/>
        <v>3.799000000000774E-2</v>
      </c>
      <c r="BA57" s="293">
        <f t="shared" si="116"/>
        <v>0.18646000000001095</v>
      </c>
      <c r="BB57" s="322">
        <f t="shared" si="105"/>
        <v>72.490859999999984</v>
      </c>
      <c r="BC57" s="322">
        <f t="shared" si="106"/>
        <v>72.488839999999982</v>
      </c>
      <c r="BD57" s="322">
        <f t="shared" si="107"/>
        <v>72.481989999999982</v>
      </c>
      <c r="BE57" s="322">
        <f t="shared" si="108"/>
        <v>72.478799999999978</v>
      </c>
      <c r="BF57" s="322">
        <f t="shared" si="109"/>
        <v>72.471749999999986</v>
      </c>
      <c r="BG57" s="322">
        <f t="shared" si="110"/>
        <v>72.468949999999978</v>
      </c>
      <c r="BH57" s="322">
        <f t="shared" si="117"/>
        <v>3.0760000000000787E-2</v>
      </c>
      <c r="BI57" s="322">
        <f t="shared" si="118"/>
        <v>0.21722000000001174</v>
      </c>
      <c r="BJ57" s="169">
        <f t="shared" si="123"/>
        <v>72.416119999999978</v>
      </c>
      <c r="BK57" s="169">
        <f t="shared" si="124"/>
        <v>5.2830000000000155E-2</v>
      </c>
      <c r="BL57" s="237">
        <v>1.55471</v>
      </c>
      <c r="BM57" s="169">
        <f t="shared" si="113"/>
        <v>72.423169999999985</v>
      </c>
      <c r="BN57" s="169">
        <f t="shared" si="119"/>
        <v>7.050000000006662E-3</v>
      </c>
      <c r="BO57" s="169">
        <f t="shared" si="120"/>
        <v>72.42613999999999</v>
      </c>
      <c r="BP57" s="169">
        <f t="shared" si="121"/>
        <v>2.9700000000048021E-3</v>
      </c>
      <c r="BQ57" s="169">
        <f t="shared" si="122"/>
        <v>1.0020000000011464E-2</v>
      </c>
    </row>
    <row r="58" spans="1:76" x14ac:dyDescent="0.25">
      <c r="A58" s="303" t="s">
        <v>30</v>
      </c>
      <c r="B58" s="237">
        <v>3.9847800000000149</v>
      </c>
      <c r="C58" s="240"/>
      <c r="D58" s="240"/>
      <c r="E58" s="240">
        <v>76.784120000000001</v>
      </c>
      <c r="F58" s="240">
        <v>76.753870000000006</v>
      </c>
      <c r="G58" s="240">
        <v>76.719639999999998</v>
      </c>
      <c r="H58" s="240">
        <v>76.706230000000005</v>
      </c>
      <c r="I58" s="240">
        <v>76.654340000000005</v>
      </c>
      <c r="J58" s="240">
        <v>76.623320000000007</v>
      </c>
      <c r="K58" s="240">
        <v>76.604240000000004</v>
      </c>
      <c r="L58" s="240">
        <v>76.591859999999997</v>
      </c>
      <c r="M58" s="240">
        <v>76.582629999999995</v>
      </c>
      <c r="N58" s="204">
        <v>76.571079999999995</v>
      </c>
      <c r="O58" s="204">
        <v>76.564930000000004</v>
      </c>
      <c r="P58" s="204">
        <v>76.561220000000006</v>
      </c>
      <c r="Q58" s="204">
        <v>76.556669999999997</v>
      </c>
      <c r="R58" s="204">
        <v>76.555999999999997</v>
      </c>
      <c r="S58" s="323">
        <v>76.547650000000004</v>
      </c>
      <c r="T58" s="377">
        <v>76.550650000000005</v>
      </c>
      <c r="U58" s="204">
        <v>76.545670000000001</v>
      </c>
      <c r="V58" s="323">
        <v>76.537909999999997</v>
      </c>
      <c r="W58" s="323">
        <v>76.535849999999996</v>
      </c>
      <c r="X58" s="323">
        <v>76.527670000000001</v>
      </c>
      <c r="Y58" s="337">
        <v>76.525199999999998</v>
      </c>
      <c r="Z58" s="323">
        <v>76.477310000000003</v>
      </c>
      <c r="AA58" s="323">
        <v>76.484759999999994</v>
      </c>
      <c r="AB58" s="4">
        <f t="shared" si="88"/>
        <v>76.479759999999999</v>
      </c>
      <c r="AC58" s="323">
        <v>76.478440000000006</v>
      </c>
      <c r="AD58" s="221">
        <v>76.479020000000006</v>
      </c>
      <c r="AE58" s="418">
        <v>76.800820000000002</v>
      </c>
      <c r="AF58" s="4">
        <f t="shared" si="114"/>
        <v>0.32237999999999545</v>
      </c>
      <c r="AG58" s="463"/>
      <c r="AH58" s="18">
        <v>72.816039999999987</v>
      </c>
      <c r="AI58" s="285"/>
      <c r="AJ58" s="285">
        <f t="shared" si="89"/>
        <v>72.799339999999987</v>
      </c>
      <c r="AK58" s="285">
        <f t="shared" si="90"/>
        <v>72.769089999999991</v>
      </c>
      <c r="AL58" s="285">
        <f t="shared" si="91"/>
        <v>72.734859999999983</v>
      </c>
      <c r="AM58" s="338">
        <f t="shared" si="92"/>
        <v>72.72144999999999</v>
      </c>
      <c r="AN58" s="285">
        <f t="shared" si="93"/>
        <v>72.66955999999999</v>
      </c>
      <c r="AO58" s="285">
        <f t="shared" si="94"/>
        <v>72.638539999999992</v>
      </c>
      <c r="AP58" s="285">
        <f t="shared" si="95"/>
        <v>72.619459999999989</v>
      </c>
      <c r="AQ58" s="285">
        <f t="shared" si="96"/>
        <v>72.607079999999982</v>
      </c>
      <c r="AR58" s="285">
        <f t="shared" si="97"/>
        <v>72.59784999999998</v>
      </c>
      <c r="AS58" s="293">
        <f t="shared" si="98"/>
        <v>-0.12360000000001037</v>
      </c>
      <c r="AT58" s="322">
        <f t="shared" si="99"/>
        <v>72.58629999999998</v>
      </c>
      <c r="AU58" s="322">
        <f t="shared" si="100"/>
        <v>72.580149999999989</v>
      </c>
      <c r="AV58" s="322">
        <f t="shared" si="101"/>
        <v>72.576439999999991</v>
      </c>
      <c r="AW58" s="322">
        <f t="shared" si="102"/>
        <v>72.571889999999982</v>
      </c>
      <c r="AX58" s="322">
        <f t="shared" si="103"/>
        <v>72.571219999999983</v>
      </c>
      <c r="AY58" s="335">
        <f t="shared" si="104"/>
        <v>72.56286999999999</v>
      </c>
      <c r="AZ58" s="293">
        <f t="shared" si="115"/>
        <v>3.4979999999990241E-2</v>
      </c>
      <c r="BA58" s="293">
        <f t="shared" si="116"/>
        <v>0.15858000000000061</v>
      </c>
      <c r="BB58" s="322">
        <f t="shared" si="105"/>
        <v>72.56586999999999</v>
      </c>
      <c r="BC58" s="322">
        <f t="shared" si="106"/>
        <v>72.560889999999986</v>
      </c>
      <c r="BD58" s="322">
        <f t="shared" si="107"/>
        <v>72.553129999999982</v>
      </c>
      <c r="BE58" s="322">
        <f t="shared" si="108"/>
        <v>72.551069999999982</v>
      </c>
      <c r="BF58" s="322">
        <f t="shared" si="109"/>
        <v>72.542889999999986</v>
      </c>
      <c r="BG58" s="322">
        <f t="shared" si="110"/>
        <v>72.540419999999983</v>
      </c>
      <c r="BH58" s="322">
        <f t="shared" si="117"/>
        <v>2.2450000000006298E-2</v>
      </c>
      <c r="BI58" s="322">
        <f t="shared" si="118"/>
        <v>0.18103000000000691</v>
      </c>
      <c r="BJ58" s="169">
        <f t="shared" si="123"/>
        <v>72.492529999999988</v>
      </c>
      <c r="BK58" s="169">
        <f t="shared" si="124"/>
        <v>4.7889999999995325E-2</v>
      </c>
      <c r="BL58" s="122">
        <v>0</v>
      </c>
      <c r="BM58" s="169">
        <f t="shared" si="113"/>
        <v>72.493659999999991</v>
      </c>
      <c r="BN58" s="169">
        <f t="shared" si="119"/>
        <v>1.1300000000034061E-3</v>
      </c>
      <c r="BO58" s="169">
        <f t="shared" si="120"/>
        <v>72.494239999999991</v>
      </c>
      <c r="BP58" s="169">
        <f t="shared" si="121"/>
        <v>5.7999999999935881E-4</v>
      </c>
      <c r="BQ58" s="169">
        <f t="shared" si="122"/>
        <v>1.7100000000027649E-3</v>
      </c>
    </row>
    <row r="59" spans="1:76" ht="15.75" thickBot="1" x14ac:dyDescent="0.3">
      <c r="A59" s="303" t="s">
        <v>31</v>
      </c>
      <c r="B59" s="237">
        <v>3.9640500000000003</v>
      </c>
      <c r="C59" s="240"/>
      <c r="D59" s="240"/>
      <c r="E59" s="240">
        <v>76.722290000000001</v>
      </c>
      <c r="F59" s="240">
        <v>76.700320000000005</v>
      </c>
      <c r="G59" s="240">
        <v>76.665559999999999</v>
      </c>
      <c r="H59" s="240">
        <v>76.649839999999998</v>
      </c>
      <c r="I59" s="240">
        <v>76.595820000000003</v>
      </c>
      <c r="J59" s="240">
        <v>76.565539999999999</v>
      </c>
      <c r="K59" s="240">
        <v>76.549319999999994</v>
      </c>
      <c r="L59" s="240">
        <v>76.537170000000003</v>
      </c>
      <c r="M59" s="240">
        <v>76.527479999999997</v>
      </c>
      <c r="N59" s="204">
        <v>76.517809999999997</v>
      </c>
      <c r="O59" s="204">
        <v>76.51182</v>
      </c>
      <c r="P59" s="204">
        <v>76.50676</v>
      </c>
      <c r="Q59" s="204">
        <v>76.504300000000001</v>
      </c>
      <c r="R59" s="204">
        <v>76.503870000000006</v>
      </c>
      <c r="S59" s="323">
        <v>76.499170000000007</v>
      </c>
      <c r="T59" s="323">
        <v>76.497749999999996</v>
      </c>
      <c r="U59" s="323">
        <v>76.494540000000001</v>
      </c>
      <c r="V59" s="323">
        <v>76.486059999999995</v>
      </c>
      <c r="W59" s="323">
        <v>76.484610000000004</v>
      </c>
      <c r="X59" s="204">
        <v>76.478200000000001</v>
      </c>
      <c r="Y59" s="337">
        <v>76.475890000000007</v>
      </c>
      <c r="Z59" s="323">
        <v>76.42998</v>
      </c>
      <c r="AA59" s="323">
        <v>76.437820000000002</v>
      </c>
      <c r="AB59" s="4">
        <f t="shared" si="88"/>
        <v>76.432820000000007</v>
      </c>
      <c r="AC59" s="323">
        <v>76.429199999999994</v>
      </c>
      <c r="AD59" s="221">
        <v>76.431039999999996</v>
      </c>
      <c r="AE59" s="418">
        <v>76.751270000000005</v>
      </c>
      <c r="AF59" s="4">
        <f t="shared" si="114"/>
        <v>0.32207000000001074</v>
      </c>
      <c r="AG59" s="463"/>
      <c r="AH59" s="47">
        <v>72.787220000000005</v>
      </c>
      <c r="AI59" s="285"/>
      <c r="AJ59" s="285">
        <f t="shared" si="89"/>
        <v>72.758240000000001</v>
      </c>
      <c r="AK59" s="285">
        <f t="shared" si="90"/>
        <v>72.736270000000005</v>
      </c>
      <c r="AL59" s="285">
        <f t="shared" si="91"/>
        <v>72.701509999999999</v>
      </c>
      <c r="AM59" s="338">
        <f t="shared" si="92"/>
        <v>72.685789999999997</v>
      </c>
      <c r="AN59" s="285">
        <f t="shared" si="93"/>
        <v>72.631770000000003</v>
      </c>
      <c r="AO59" s="285">
        <f t="shared" si="94"/>
        <v>72.601489999999998</v>
      </c>
      <c r="AP59" s="285">
        <f t="shared" si="95"/>
        <v>72.585269999999994</v>
      </c>
      <c r="AQ59" s="285">
        <f t="shared" si="96"/>
        <v>72.573120000000003</v>
      </c>
      <c r="AR59" s="285">
        <f t="shared" si="97"/>
        <v>72.563429999999997</v>
      </c>
      <c r="AS59" s="293">
        <f t="shared" si="98"/>
        <v>-0.12236000000000047</v>
      </c>
      <c r="AT59" s="322">
        <f t="shared" si="99"/>
        <v>72.553759999999997</v>
      </c>
      <c r="AU59" s="322">
        <f t="shared" si="100"/>
        <v>72.54777</v>
      </c>
      <c r="AV59" s="322">
        <f t="shared" si="101"/>
        <v>72.54271</v>
      </c>
      <c r="AW59" s="322">
        <f t="shared" si="102"/>
        <v>72.54025</v>
      </c>
      <c r="AX59" s="322">
        <f t="shared" si="103"/>
        <v>72.539820000000006</v>
      </c>
      <c r="AY59" s="335">
        <f t="shared" si="104"/>
        <v>72.535120000000006</v>
      </c>
      <c r="AZ59" s="293">
        <f t="shared" si="115"/>
        <v>2.8309999999990509E-2</v>
      </c>
      <c r="BA59" s="293">
        <f t="shared" si="116"/>
        <v>0.15066999999999098</v>
      </c>
      <c r="BB59" s="322">
        <f t="shared" si="105"/>
        <v>72.533699999999996</v>
      </c>
      <c r="BC59" s="322">
        <f t="shared" si="106"/>
        <v>72.53049</v>
      </c>
      <c r="BD59" s="322">
        <f t="shared" si="107"/>
        <v>72.522009999999995</v>
      </c>
      <c r="BE59" s="322">
        <f t="shared" si="108"/>
        <v>72.520560000000003</v>
      </c>
      <c r="BF59" s="322">
        <f t="shared" si="109"/>
        <v>72.514150000000001</v>
      </c>
      <c r="BG59" s="322">
        <f t="shared" si="110"/>
        <v>72.511840000000007</v>
      </c>
      <c r="BH59" s="322">
        <f t="shared" si="117"/>
        <v>2.3279999999999745E-2</v>
      </c>
      <c r="BI59" s="322">
        <f t="shared" si="118"/>
        <v>0.17394999999999072</v>
      </c>
      <c r="BJ59" s="169">
        <f t="shared" si="123"/>
        <v>72.46593</v>
      </c>
      <c r="BK59" s="169">
        <f t="shared" si="124"/>
        <v>4.5910000000006335E-2</v>
      </c>
      <c r="BL59" s="122">
        <v>0</v>
      </c>
      <c r="BM59" s="169">
        <f t="shared" si="113"/>
        <v>72.465149999999994</v>
      </c>
      <c r="BN59" s="169">
        <f t="shared" si="119"/>
        <v>-7.8000000000599812E-4</v>
      </c>
      <c r="BO59" s="169">
        <f t="shared" si="120"/>
        <v>72.466989999999996</v>
      </c>
      <c r="BP59" s="169">
        <f t="shared" si="121"/>
        <v>1.8400000000013961E-3</v>
      </c>
      <c r="BQ59" s="169">
        <f t="shared" si="122"/>
        <v>1.059999999995398E-3</v>
      </c>
    </row>
    <row r="60" spans="1:76" x14ac:dyDescent="0.25">
      <c r="A60" s="303" t="s">
        <v>33</v>
      </c>
      <c r="B60" s="237">
        <v>3.9763200000000012</v>
      </c>
      <c r="C60" s="240"/>
      <c r="D60" s="240"/>
      <c r="E60" s="240">
        <v>76.862949999999998</v>
      </c>
      <c r="F60" s="240">
        <v>76.833629999999999</v>
      </c>
      <c r="G60" s="240">
        <v>76.789680000000004</v>
      </c>
      <c r="H60" s="240">
        <v>76.755300000000005</v>
      </c>
      <c r="I60" s="240">
        <v>76.691609999999997</v>
      </c>
      <c r="J60" s="240">
        <v>76.658580000000001</v>
      </c>
      <c r="K60" s="240">
        <v>76.640990000000002</v>
      </c>
      <c r="L60" s="240">
        <v>76.627610000000004</v>
      </c>
      <c r="M60" s="240">
        <v>76.618579999999994</v>
      </c>
      <c r="N60" s="204">
        <v>76.608680000000007</v>
      </c>
      <c r="O60" s="204">
        <v>76.601579999999998</v>
      </c>
      <c r="P60" s="204">
        <v>76.595349999999996</v>
      </c>
      <c r="Q60" s="204">
        <v>76.593670000000003</v>
      </c>
      <c r="R60" s="204">
        <v>76.593230000000005</v>
      </c>
      <c r="S60" s="323">
        <v>76.591579999999993</v>
      </c>
      <c r="T60" s="323">
        <v>76.587149999999994</v>
      </c>
      <c r="U60" s="323">
        <v>76.582800000000006</v>
      </c>
      <c r="V60" s="323">
        <v>76.575550000000007</v>
      </c>
      <c r="W60" s="204">
        <v>76.572559999999996</v>
      </c>
      <c r="X60" s="204">
        <v>76.564400000000006</v>
      </c>
      <c r="Y60" s="337">
        <v>76.561329999999998</v>
      </c>
      <c r="Z60" s="221">
        <v>76.512379999999993</v>
      </c>
      <c r="AA60" s="221">
        <v>76.516000000000005</v>
      </c>
      <c r="AB60" s="4">
        <f t="shared" si="88"/>
        <v>76.51100000000001</v>
      </c>
      <c r="AC60" s="221">
        <v>76.509839999999997</v>
      </c>
      <c r="AD60" s="221">
        <v>76.511579999999995</v>
      </c>
      <c r="AE60" s="418">
        <v>76.902230000000003</v>
      </c>
      <c r="AF60" s="4">
        <f t="shared" si="114"/>
        <v>0.39239000000000601</v>
      </c>
      <c r="AG60" s="463"/>
      <c r="AH60" s="18">
        <v>72.925910000000002</v>
      </c>
      <c r="AI60" s="285"/>
      <c r="AJ60" s="285">
        <f t="shared" si="89"/>
        <v>72.886629999999997</v>
      </c>
      <c r="AK60" s="285">
        <f t="shared" si="90"/>
        <v>72.857309999999998</v>
      </c>
      <c r="AL60" s="285">
        <f t="shared" si="91"/>
        <v>72.813360000000003</v>
      </c>
      <c r="AM60" s="338">
        <f t="shared" si="92"/>
        <v>72.778980000000004</v>
      </c>
      <c r="AN60" s="285">
        <f t="shared" si="93"/>
        <v>72.715289999999996</v>
      </c>
      <c r="AO60" s="285">
        <f t="shared" si="94"/>
        <v>72.682259999999999</v>
      </c>
      <c r="AP60" s="285">
        <f t="shared" si="95"/>
        <v>72.664670000000001</v>
      </c>
      <c r="AQ60" s="285">
        <f t="shared" si="96"/>
        <v>72.651290000000003</v>
      </c>
      <c r="AR60" s="285">
        <f t="shared" si="97"/>
        <v>72.642259999999993</v>
      </c>
      <c r="AS60" s="293">
        <f t="shared" si="98"/>
        <v>-0.13672000000001105</v>
      </c>
      <c r="AT60" s="322">
        <f t="shared" si="99"/>
        <v>72.632360000000006</v>
      </c>
      <c r="AU60" s="322">
        <f t="shared" si="100"/>
        <v>72.625259999999997</v>
      </c>
      <c r="AV60" s="322">
        <f t="shared" si="101"/>
        <v>72.619029999999995</v>
      </c>
      <c r="AW60" s="322">
        <f t="shared" si="102"/>
        <v>72.617350000000002</v>
      </c>
      <c r="AX60" s="322">
        <f t="shared" si="103"/>
        <v>72.616910000000004</v>
      </c>
      <c r="AY60" s="335">
        <f t="shared" si="104"/>
        <v>72.615259999999992</v>
      </c>
      <c r="AZ60" s="293">
        <f t="shared" si="115"/>
        <v>2.7000000000001023E-2</v>
      </c>
      <c r="BA60" s="293">
        <f t="shared" si="116"/>
        <v>0.16372000000001208</v>
      </c>
      <c r="BB60" s="322">
        <f t="shared" si="105"/>
        <v>72.610829999999993</v>
      </c>
      <c r="BC60" s="322">
        <f t="shared" si="106"/>
        <v>72.606480000000005</v>
      </c>
      <c r="BD60" s="322">
        <f t="shared" si="107"/>
        <v>72.599230000000006</v>
      </c>
      <c r="BE60" s="322">
        <f t="shared" si="108"/>
        <v>72.596239999999995</v>
      </c>
      <c r="BF60" s="322">
        <f t="shared" si="109"/>
        <v>72.588080000000005</v>
      </c>
      <c r="BG60" s="322">
        <f t="shared" si="110"/>
        <v>72.585009999999997</v>
      </c>
      <c r="BH60" s="322">
        <f t="shared" si="117"/>
        <v>3.0249999999995225E-2</v>
      </c>
      <c r="BI60" s="322">
        <f t="shared" si="118"/>
        <v>0.1939700000000073</v>
      </c>
      <c r="BJ60" s="169">
        <f t="shared" si="123"/>
        <v>72.536059999999992</v>
      </c>
      <c r="BK60" s="169">
        <f t="shared" si="124"/>
        <v>4.8950000000004934E-2</v>
      </c>
      <c r="BL60" s="122">
        <v>0</v>
      </c>
      <c r="BM60" s="169">
        <f t="shared" si="113"/>
        <v>72.533519999999996</v>
      </c>
      <c r="BN60" s="169">
        <f t="shared" si="119"/>
        <v>-2.539999999996212E-3</v>
      </c>
      <c r="BO60" s="169">
        <f t="shared" si="120"/>
        <v>72.535259999999994</v>
      </c>
      <c r="BP60" s="169">
        <f t="shared" si="121"/>
        <v>1.7399999999980764E-3</v>
      </c>
      <c r="BQ60" s="169">
        <f t="shared" si="122"/>
        <v>-7.9999999999813554E-4</v>
      </c>
    </row>
    <row r="61" spans="1:76" x14ac:dyDescent="0.25">
      <c r="A61" s="303" t="s">
        <v>109</v>
      </c>
      <c r="B61" s="237">
        <v>1.7350000000000001</v>
      </c>
      <c r="C61" s="240"/>
      <c r="D61" s="240">
        <v>77.82723</v>
      </c>
      <c r="E61" s="240">
        <v>77.821920000000006</v>
      </c>
      <c r="F61" s="240">
        <v>77.751339999999999</v>
      </c>
      <c r="G61" s="240">
        <v>77.703800000000001</v>
      </c>
      <c r="H61" s="240">
        <v>77.685310000000001</v>
      </c>
      <c r="I61" s="240">
        <v>77.619299999999996</v>
      </c>
      <c r="J61" s="240">
        <v>77.580470000000005</v>
      </c>
      <c r="K61" s="240">
        <v>77.557969999999997</v>
      </c>
      <c r="L61" s="240">
        <v>77.541849999999997</v>
      </c>
      <c r="M61" s="240">
        <v>77.52901</v>
      </c>
      <c r="N61" s="204">
        <v>77.516139999999993</v>
      </c>
      <c r="O61" s="204">
        <v>77.506990000000002</v>
      </c>
      <c r="P61" s="204">
        <v>77.500870000000006</v>
      </c>
      <c r="Q61" s="204">
        <v>77.494929999999997</v>
      </c>
      <c r="R61" s="204">
        <v>77.492609999999999</v>
      </c>
      <c r="S61" s="323">
        <v>77.488529999999997</v>
      </c>
      <c r="T61" s="323">
        <v>77.483580000000003</v>
      </c>
      <c r="U61" s="323">
        <v>77.477720000000005</v>
      </c>
      <c r="V61" s="323">
        <v>77.470089999999999</v>
      </c>
      <c r="W61" s="323">
        <v>77.465900000000005</v>
      </c>
      <c r="X61" s="323">
        <v>77.458330000000004</v>
      </c>
      <c r="Y61" s="337">
        <v>77.454490000000007</v>
      </c>
      <c r="Z61" s="323">
        <v>77.398669999999996</v>
      </c>
      <c r="AA61" s="323">
        <v>75.702420000000004</v>
      </c>
      <c r="AB61" s="4">
        <f>AA61-0.011</f>
        <v>75.691420000000008</v>
      </c>
      <c r="AC61" s="323"/>
      <c r="AE61" s="4"/>
      <c r="AF61" s="4"/>
      <c r="AG61" s="4"/>
      <c r="AH61" s="4">
        <f t="shared" ref="AH61:AH66" si="125">AA61-AI61</f>
        <v>-0.3898099999999971</v>
      </c>
      <c r="AI61" s="285">
        <f t="shared" ref="AI61:AI66" si="126">D61-B61</f>
        <v>76.092230000000001</v>
      </c>
      <c r="AJ61" s="285">
        <f t="shared" si="89"/>
        <v>76.086920000000006</v>
      </c>
      <c r="AK61" s="285">
        <f t="shared" si="90"/>
        <v>76.01634</v>
      </c>
      <c r="AL61" s="285">
        <f t="shared" si="91"/>
        <v>75.968800000000002</v>
      </c>
      <c r="AM61" s="338">
        <f t="shared" si="92"/>
        <v>75.950310000000002</v>
      </c>
      <c r="AN61" s="285">
        <f t="shared" si="93"/>
        <v>75.884299999999996</v>
      </c>
      <c r="AO61" s="285">
        <f t="shared" si="94"/>
        <v>75.845470000000006</v>
      </c>
      <c r="AP61" s="285">
        <f t="shared" si="95"/>
        <v>75.822969999999998</v>
      </c>
      <c r="AQ61" s="285">
        <f t="shared" si="96"/>
        <v>75.806849999999997</v>
      </c>
      <c r="AR61" s="285">
        <f t="shared" si="97"/>
        <v>75.79401</v>
      </c>
      <c r="AS61" s="293">
        <f t="shared" si="98"/>
        <v>-0.15630000000000166</v>
      </c>
      <c r="AT61" s="322">
        <f t="shared" si="99"/>
        <v>75.781139999999994</v>
      </c>
      <c r="AU61" s="322">
        <f t="shared" si="100"/>
        <v>75.771990000000002</v>
      </c>
      <c r="AV61" s="322">
        <f t="shared" si="101"/>
        <v>75.765870000000007</v>
      </c>
      <c r="AW61" s="322">
        <f t="shared" si="102"/>
        <v>75.759929999999997</v>
      </c>
      <c r="AX61" s="322">
        <f t="shared" si="103"/>
        <v>75.75761</v>
      </c>
      <c r="AY61" s="335">
        <f t="shared" si="104"/>
        <v>75.753529999999998</v>
      </c>
      <c r="AZ61" s="293">
        <f t="shared" si="115"/>
        <v>4.0480000000002292E-2</v>
      </c>
      <c r="BA61" s="293">
        <f t="shared" si="116"/>
        <v>0.19678000000000395</v>
      </c>
      <c r="BB61" s="322">
        <f t="shared" si="105"/>
        <v>75.748580000000004</v>
      </c>
      <c r="BC61" s="322">
        <f t="shared" si="106"/>
        <v>75.742720000000006</v>
      </c>
      <c r="BD61" s="322">
        <f t="shared" si="107"/>
        <v>75.73509</v>
      </c>
      <c r="BE61" s="322">
        <f t="shared" si="108"/>
        <v>75.730900000000005</v>
      </c>
      <c r="BF61" s="322">
        <f t="shared" si="109"/>
        <v>75.723330000000004</v>
      </c>
      <c r="BG61" s="361">
        <f t="shared" si="110"/>
        <v>75.719490000000008</v>
      </c>
      <c r="BH61" s="322">
        <f t="shared" si="117"/>
        <v>3.40399999999903E-2</v>
      </c>
      <c r="BI61" s="322">
        <f t="shared" si="118"/>
        <v>0.23081999999999425</v>
      </c>
      <c r="BJ61" s="169">
        <f t="shared" si="123"/>
        <v>75.663669999999996</v>
      </c>
      <c r="BK61" s="169">
        <f t="shared" si="124"/>
        <v>5.5820000000011305E-2</v>
      </c>
      <c r="BL61" s="122" t="s">
        <v>386</v>
      </c>
      <c r="BM61" s="169">
        <f>AB61</f>
        <v>75.691420000000008</v>
      </c>
      <c r="BN61" s="169">
        <f t="shared" si="119"/>
        <v>2.775000000001171E-2</v>
      </c>
      <c r="BO61" s="122" t="s">
        <v>361</v>
      </c>
      <c r="BP61" s="122"/>
      <c r="BQ61" s="122"/>
    </row>
    <row r="62" spans="1:76" x14ac:dyDescent="0.25">
      <c r="A62" s="303" t="s">
        <v>110</v>
      </c>
      <c r="B62" s="237">
        <v>1.3350000000000002</v>
      </c>
      <c r="C62" s="240"/>
      <c r="D62" s="240">
        <v>77.807919999999996</v>
      </c>
      <c r="E62" s="240">
        <v>77.800439999999995</v>
      </c>
      <c r="F62" s="240">
        <v>77.774649999999994</v>
      </c>
      <c r="G62" s="240">
        <v>77.741720000000001</v>
      </c>
      <c r="H62" s="240">
        <v>77.726089999999999</v>
      </c>
      <c r="I62" s="240">
        <v>77.666240000000002</v>
      </c>
      <c r="J62" s="240">
        <v>77.627129999999994</v>
      </c>
      <c r="K62" s="240">
        <v>77.602950000000007</v>
      </c>
      <c r="L62" s="240">
        <v>77.585350000000005</v>
      </c>
      <c r="M62" s="240">
        <v>77.571129999999997</v>
      </c>
      <c r="N62" s="204">
        <v>77.556449999999998</v>
      </c>
      <c r="O62" s="204">
        <v>77.546710000000004</v>
      </c>
      <c r="P62" s="204">
        <v>77.539230000000003</v>
      </c>
      <c r="Q62" s="204">
        <v>77.532960000000003</v>
      </c>
      <c r="R62" s="204">
        <v>77.52919</v>
      </c>
      <c r="S62" s="323">
        <v>77.525760000000005</v>
      </c>
      <c r="T62" s="323">
        <v>77.518349999999998</v>
      </c>
      <c r="U62" s="323">
        <v>77.511799999999994</v>
      </c>
      <c r="V62" s="323">
        <v>77.504170000000002</v>
      </c>
      <c r="W62" s="323">
        <v>77.500190000000003</v>
      </c>
      <c r="X62" s="323">
        <v>77.492739999999998</v>
      </c>
      <c r="Y62" s="372">
        <v>77.489519999999999</v>
      </c>
      <c r="Z62" s="352">
        <v>77.431259999999995</v>
      </c>
      <c r="AA62" s="352">
        <v>76.106830000000002</v>
      </c>
      <c r="AB62" s="4">
        <f t="shared" ref="AB62:AB66" si="127">AA62-0.011</f>
        <v>76.095830000000007</v>
      </c>
      <c r="AC62" s="352"/>
      <c r="AE62" s="4"/>
      <c r="AF62" s="4"/>
      <c r="AG62" s="4"/>
      <c r="AH62" s="4">
        <f t="shared" si="125"/>
        <v>-0.3660899999999998</v>
      </c>
      <c r="AI62" s="285">
        <f t="shared" si="126"/>
        <v>76.472920000000002</v>
      </c>
      <c r="AJ62" s="285">
        <f t="shared" si="89"/>
        <v>76.465440000000001</v>
      </c>
      <c r="AK62" s="285">
        <f t="shared" si="90"/>
        <v>76.43965</v>
      </c>
      <c r="AL62" s="285">
        <f t="shared" si="91"/>
        <v>76.406720000000007</v>
      </c>
      <c r="AM62" s="338">
        <f t="shared" si="92"/>
        <v>76.391090000000005</v>
      </c>
      <c r="AN62" s="285">
        <f t="shared" si="93"/>
        <v>76.331240000000008</v>
      </c>
      <c r="AO62" s="285">
        <f t="shared" si="94"/>
        <v>76.29213</v>
      </c>
      <c r="AP62" s="285">
        <f t="shared" si="95"/>
        <v>76.267950000000013</v>
      </c>
      <c r="AQ62" s="285">
        <f t="shared" si="96"/>
        <v>76.250350000000012</v>
      </c>
      <c r="AR62" s="285">
        <f t="shared" si="97"/>
        <v>76.236130000000003</v>
      </c>
      <c r="AS62" s="293">
        <f t="shared" si="98"/>
        <v>-0.15496000000000265</v>
      </c>
      <c r="AT62" s="322">
        <f t="shared" si="99"/>
        <v>76.221450000000004</v>
      </c>
      <c r="AU62" s="322">
        <f t="shared" si="100"/>
        <v>76.211710000000011</v>
      </c>
      <c r="AV62" s="322">
        <f t="shared" si="101"/>
        <v>76.20423000000001</v>
      </c>
      <c r="AW62" s="322">
        <f t="shared" si="102"/>
        <v>76.197960000000009</v>
      </c>
      <c r="AX62" s="322">
        <f t="shared" si="103"/>
        <v>76.194190000000006</v>
      </c>
      <c r="AY62" s="335">
        <f t="shared" si="104"/>
        <v>76.190760000000012</v>
      </c>
      <c r="AZ62" s="293">
        <f t="shared" si="115"/>
        <v>4.5369999999991251E-2</v>
      </c>
      <c r="BA62" s="293">
        <f t="shared" si="116"/>
        <v>0.2003299999999939</v>
      </c>
      <c r="BB62" s="322">
        <f t="shared" si="105"/>
        <v>76.183350000000004</v>
      </c>
      <c r="BC62" s="322">
        <f t="shared" si="106"/>
        <v>76.1768</v>
      </c>
      <c r="BD62" s="322">
        <f t="shared" si="107"/>
        <v>76.169170000000008</v>
      </c>
      <c r="BE62" s="322">
        <f t="shared" si="108"/>
        <v>76.16519000000001</v>
      </c>
      <c r="BF62" s="322">
        <f t="shared" si="109"/>
        <v>76.157740000000004</v>
      </c>
      <c r="BG62" s="361">
        <f t="shared" si="110"/>
        <v>76.154520000000005</v>
      </c>
      <c r="BH62" s="334">
        <f t="shared" si="117"/>
        <v>3.6240000000006489E-2</v>
      </c>
      <c r="BI62" s="334">
        <f t="shared" si="118"/>
        <v>0.23657000000000039</v>
      </c>
      <c r="BJ62" s="169">
        <f t="shared" si="123"/>
        <v>76.096260000000001</v>
      </c>
      <c r="BK62" s="424">
        <f t="shared" si="124"/>
        <v>5.8260000000004197E-2</v>
      </c>
      <c r="BL62" s="122" t="s">
        <v>386</v>
      </c>
      <c r="BM62" s="169">
        <f t="shared" ref="BM62:BM66" si="128">AB62</f>
        <v>76.095830000000007</v>
      </c>
      <c r="BN62" s="169">
        <f t="shared" si="119"/>
        <v>-4.2999999999437932E-4</v>
      </c>
      <c r="BO62" s="122" t="s">
        <v>361</v>
      </c>
      <c r="BP62" s="122"/>
      <c r="BQ62" s="122"/>
    </row>
    <row r="63" spans="1:76" x14ac:dyDescent="0.25">
      <c r="A63" s="303" t="s">
        <v>112</v>
      </c>
      <c r="B63" s="237">
        <v>1.7350000000000001</v>
      </c>
      <c r="C63" s="240"/>
      <c r="D63" s="240">
        <v>77.764600000000002</v>
      </c>
      <c r="E63" s="240">
        <v>77.754919999999998</v>
      </c>
      <c r="F63" s="240">
        <v>77.701930000000004</v>
      </c>
      <c r="G63" s="240">
        <v>77.662559999999999</v>
      </c>
      <c r="H63" s="240">
        <v>77.644459999999995</v>
      </c>
      <c r="I63" s="240">
        <v>77.580399999999997</v>
      </c>
      <c r="J63" s="240">
        <v>77.542150000000007</v>
      </c>
      <c r="K63" s="240">
        <v>77.519450000000006</v>
      </c>
      <c r="L63" s="240">
        <v>77.504019999999997</v>
      </c>
      <c r="M63" s="240">
        <v>77.491140000000001</v>
      </c>
      <c r="N63" s="204">
        <v>77.47851</v>
      </c>
      <c r="O63" s="204">
        <v>77.469880000000003</v>
      </c>
      <c r="P63" s="204">
        <v>77.462159999999997</v>
      </c>
      <c r="Q63" s="204">
        <v>77.457700000000003</v>
      </c>
      <c r="R63" s="204">
        <v>77.455560000000006</v>
      </c>
      <c r="S63" s="323">
        <v>77.452950000000001</v>
      </c>
      <c r="T63" s="323">
        <v>77.447109999999995</v>
      </c>
      <c r="U63" s="323">
        <v>77.441220000000001</v>
      </c>
      <c r="V63" s="323">
        <v>77.433620000000005</v>
      </c>
      <c r="W63" s="323">
        <v>77.429599999999994</v>
      </c>
      <c r="X63" s="323">
        <v>77.422259999999994</v>
      </c>
      <c r="Y63" s="337">
        <v>77.418490000000006</v>
      </c>
      <c r="Z63" s="323">
        <v>77.362120000000004</v>
      </c>
      <c r="AA63" s="323">
        <v>75.707750000000004</v>
      </c>
      <c r="AB63" s="4">
        <f t="shared" si="127"/>
        <v>75.696750000000009</v>
      </c>
      <c r="AC63" s="323"/>
      <c r="AE63" s="4"/>
      <c r="AF63" s="4"/>
      <c r="AG63" s="4"/>
      <c r="AH63" s="4">
        <f t="shared" si="125"/>
        <v>-0.32184999999999775</v>
      </c>
      <c r="AI63" s="285">
        <f t="shared" si="126"/>
        <v>76.029600000000002</v>
      </c>
      <c r="AJ63" s="285">
        <f t="shared" si="89"/>
        <v>76.019919999999999</v>
      </c>
      <c r="AK63" s="285">
        <f t="shared" si="90"/>
        <v>75.966930000000005</v>
      </c>
      <c r="AL63" s="285">
        <f t="shared" si="91"/>
        <v>75.92756</v>
      </c>
      <c r="AM63" s="338">
        <f t="shared" si="92"/>
        <v>75.909459999999996</v>
      </c>
      <c r="AN63" s="285">
        <f t="shared" si="93"/>
        <v>75.845399999999998</v>
      </c>
      <c r="AO63" s="285">
        <f t="shared" si="94"/>
        <v>75.807150000000007</v>
      </c>
      <c r="AP63" s="285">
        <f t="shared" si="95"/>
        <v>75.784450000000007</v>
      </c>
      <c r="AQ63" s="285">
        <f t="shared" si="96"/>
        <v>75.769019999999998</v>
      </c>
      <c r="AR63" s="285">
        <f t="shared" si="97"/>
        <v>75.756140000000002</v>
      </c>
      <c r="AS63" s="293">
        <f t="shared" si="98"/>
        <v>-0.15331999999999368</v>
      </c>
      <c r="AT63" s="322">
        <f t="shared" si="99"/>
        <v>75.743510000000001</v>
      </c>
      <c r="AU63" s="322">
        <f t="shared" si="100"/>
        <v>75.734880000000004</v>
      </c>
      <c r="AV63" s="322">
        <f t="shared" si="101"/>
        <v>75.727159999999998</v>
      </c>
      <c r="AW63" s="322">
        <f t="shared" si="102"/>
        <v>75.722700000000003</v>
      </c>
      <c r="AX63" s="322">
        <f t="shared" si="103"/>
        <v>75.720560000000006</v>
      </c>
      <c r="AY63" s="335">
        <f t="shared" si="104"/>
        <v>75.717950000000002</v>
      </c>
      <c r="AZ63" s="293">
        <f t="shared" si="115"/>
        <v>3.8190000000000168E-2</v>
      </c>
      <c r="BA63" s="293">
        <f t="shared" si="116"/>
        <v>0.19150999999999385</v>
      </c>
      <c r="BB63" s="322">
        <f t="shared" si="105"/>
        <v>75.712109999999996</v>
      </c>
      <c r="BC63" s="322">
        <f t="shared" si="106"/>
        <v>75.706220000000002</v>
      </c>
      <c r="BD63" s="322">
        <f t="shared" si="107"/>
        <v>75.698620000000005</v>
      </c>
      <c r="BE63" s="322">
        <f t="shared" si="108"/>
        <v>75.694599999999994</v>
      </c>
      <c r="BF63" s="322">
        <f t="shared" si="109"/>
        <v>75.687259999999995</v>
      </c>
      <c r="BG63" s="361">
        <f t="shared" si="110"/>
        <v>75.683490000000006</v>
      </c>
      <c r="BH63" s="322">
        <f t="shared" si="117"/>
        <v>3.4459999999995716E-2</v>
      </c>
      <c r="BI63" s="322">
        <f t="shared" si="118"/>
        <v>0.22596999999998957</v>
      </c>
      <c r="BJ63" s="169">
        <f t="shared" si="123"/>
        <v>75.627120000000005</v>
      </c>
      <c r="BK63" s="169">
        <f t="shared" si="124"/>
        <v>5.6370000000001141E-2</v>
      </c>
      <c r="BL63" s="122" t="s">
        <v>386</v>
      </c>
      <c r="BM63" s="169">
        <f t="shared" si="128"/>
        <v>75.696750000000009</v>
      </c>
      <c r="BN63" s="169">
        <f t="shared" si="119"/>
        <v>6.9630000000003633E-2</v>
      </c>
      <c r="BO63" s="122" t="s">
        <v>361</v>
      </c>
      <c r="BP63" s="122"/>
      <c r="BQ63" s="122"/>
    </row>
    <row r="64" spans="1:76" x14ac:dyDescent="0.25">
      <c r="A64" s="303" t="s">
        <v>113</v>
      </c>
      <c r="B64" s="237">
        <v>1.7350000000000001</v>
      </c>
      <c r="C64" s="240"/>
      <c r="D64" s="240">
        <v>77.77122</v>
      </c>
      <c r="E64" s="240">
        <v>77.736969999999999</v>
      </c>
      <c r="F64" s="240">
        <v>77.670630000000003</v>
      </c>
      <c r="G64" s="240">
        <v>77.632630000000006</v>
      </c>
      <c r="H64" s="240">
        <v>77.616699999999994</v>
      </c>
      <c r="I64" s="240">
        <v>77.557810000000003</v>
      </c>
      <c r="J64" s="240">
        <v>77.522989999999993</v>
      </c>
      <c r="K64" s="240">
        <v>77.501859999999994</v>
      </c>
      <c r="L64" s="240">
        <v>77.488110000000006</v>
      </c>
      <c r="M64" s="240">
        <v>77.476079999999996</v>
      </c>
      <c r="N64" s="204">
        <v>77.463989999999995</v>
      </c>
      <c r="O64" s="204">
        <v>77.45626</v>
      </c>
      <c r="P64" s="204">
        <v>77.450990000000004</v>
      </c>
      <c r="Q64" s="204">
        <v>77.446280000000002</v>
      </c>
      <c r="R64" s="204">
        <v>77.444339999999997</v>
      </c>
      <c r="S64" s="323">
        <v>77.439490000000006</v>
      </c>
      <c r="T64" s="323">
        <v>77.435760000000002</v>
      </c>
      <c r="U64" s="323">
        <v>77.431749999999994</v>
      </c>
      <c r="V64" s="323">
        <v>77.424899999999994</v>
      </c>
      <c r="W64" s="323">
        <v>77.421639999999996</v>
      </c>
      <c r="X64" s="323">
        <v>77.414969999999997</v>
      </c>
      <c r="Y64" s="337">
        <v>77.411540000000002</v>
      </c>
      <c r="Z64" s="323">
        <v>77.360299999999995</v>
      </c>
      <c r="AA64" s="323">
        <v>75.694929999999999</v>
      </c>
      <c r="AB64" s="4">
        <f t="shared" si="127"/>
        <v>75.683930000000004</v>
      </c>
      <c r="AC64" s="323"/>
      <c r="AE64" s="4"/>
      <c r="AF64" s="4"/>
      <c r="AG64" s="4"/>
      <c r="AH64" s="4">
        <f t="shared" si="125"/>
        <v>-0.34129000000000076</v>
      </c>
      <c r="AI64" s="285">
        <f t="shared" si="126"/>
        <v>76.03622</v>
      </c>
      <c r="AJ64" s="285">
        <f t="shared" si="89"/>
        <v>76.00197</v>
      </c>
      <c r="AK64" s="285">
        <f t="shared" si="90"/>
        <v>75.935630000000003</v>
      </c>
      <c r="AL64" s="285">
        <f t="shared" si="91"/>
        <v>75.897630000000007</v>
      </c>
      <c r="AM64" s="338">
        <f t="shared" si="92"/>
        <v>75.881699999999995</v>
      </c>
      <c r="AN64" s="285">
        <f t="shared" si="93"/>
        <v>75.822810000000004</v>
      </c>
      <c r="AO64" s="285">
        <f t="shared" si="94"/>
        <v>75.787989999999994</v>
      </c>
      <c r="AP64" s="285">
        <f t="shared" si="95"/>
        <v>75.766859999999994</v>
      </c>
      <c r="AQ64" s="285">
        <f t="shared" si="96"/>
        <v>75.753110000000007</v>
      </c>
      <c r="AR64" s="285">
        <f t="shared" si="97"/>
        <v>75.741079999999997</v>
      </c>
      <c r="AS64" s="293">
        <f t="shared" si="98"/>
        <v>-0.14061999999999841</v>
      </c>
      <c r="AT64" s="322">
        <f t="shared" si="99"/>
        <v>75.728989999999996</v>
      </c>
      <c r="AU64" s="322">
        <f t="shared" si="100"/>
        <v>75.721260000000001</v>
      </c>
      <c r="AV64" s="322">
        <f t="shared" si="101"/>
        <v>75.715990000000005</v>
      </c>
      <c r="AW64" s="322">
        <f t="shared" si="102"/>
        <v>75.711280000000002</v>
      </c>
      <c r="AX64" s="322">
        <f t="shared" si="103"/>
        <v>75.709339999999997</v>
      </c>
      <c r="AY64" s="335">
        <f t="shared" si="104"/>
        <v>75.704490000000007</v>
      </c>
      <c r="AZ64" s="293">
        <f t="shared" si="115"/>
        <v>3.6589999999989686E-2</v>
      </c>
      <c r="BA64" s="293">
        <f t="shared" si="116"/>
        <v>0.1772099999999881</v>
      </c>
      <c r="BB64" s="322">
        <f t="shared" si="105"/>
        <v>75.700760000000002</v>
      </c>
      <c r="BC64" s="322">
        <f t="shared" si="106"/>
        <v>75.696749999999994</v>
      </c>
      <c r="BD64" s="322">
        <f t="shared" si="107"/>
        <v>75.689899999999994</v>
      </c>
      <c r="BE64" s="322">
        <f t="shared" si="108"/>
        <v>75.686639999999997</v>
      </c>
      <c r="BF64" s="322">
        <f t="shared" si="109"/>
        <v>75.679969999999997</v>
      </c>
      <c r="BG64" s="361">
        <f t="shared" si="110"/>
        <v>75.676540000000003</v>
      </c>
      <c r="BH64" s="322">
        <f t="shared" si="117"/>
        <v>2.7950000000004138E-2</v>
      </c>
      <c r="BI64" s="322">
        <f t="shared" si="118"/>
        <v>0.20515999999999224</v>
      </c>
      <c r="BJ64" s="169">
        <f t="shared" si="123"/>
        <v>75.625299999999996</v>
      </c>
      <c r="BK64" s="169">
        <f t="shared" si="124"/>
        <v>5.1240000000007058E-2</v>
      </c>
      <c r="BL64" s="122" t="s">
        <v>386</v>
      </c>
      <c r="BM64" s="169">
        <f t="shared" si="128"/>
        <v>75.683930000000004</v>
      </c>
      <c r="BN64" s="169">
        <f t="shared" si="119"/>
        <v>5.8630000000007954E-2</v>
      </c>
      <c r="BO64" s="122" t="s">
        <v>361</v>
      </c>
      <c r="BP64" s="122"/>
      <c r="BQ64" s="122"/>
    </row>
    <row r="65" spans="1:76" x14ac:dyDescent="0.25">
      <c r="A65" s="303" t="s">
        <v>114</v>
      </c>
      <c r="B65" s="237">
        <v>1.3350000000000002</v>
      </c>
      <c r="C65" s="240"/>
      <c r="D65" s="240">
        <v>77.807490000000001</v>
      </c>
      <c r="E65" s="240">
        <v>77.791460000000001</v>
      </c>
      <c r="F65" s="240">
        <v>77.762559999999993</v>
      </c>
      <c r="G65" s="240">
        <v>77.723979999999997</v>
      </c>
      <c r="H65" s="240">
        <v>77.706819999999993</v>
      </c>
      <c r="I65" s="240">
        <v>77.643150000000006</v>
      </c>
      <c r="J65" s="240">
        <v>77.604479999999995</v>
      </c>
      <c r="K65" s="240">
        <v>77.581419999999994</v>
      </c>
      <c r="L65" s="240">
        <v>77.565650000000005</v>
      </c>
      <c r="M65" s="240">
        <v>77.551379999999995</v>
      </c>
      <c r="N65" s="204">
        <v>77.538139999999999</v>
      </c>
      <c r="O65" s="204">
        <v>77.528800000000004</v>
      </c>
      <c r="P65" s="204">
        <v>77.521180000000001</v>
      </c>
      <c r="Q65" s="204">
        <v>77.515720000000002</v>
      </c>
      <c r="R65" s="204">
        <v>77.513159999999999</v>
      </c>
      <c r="S65" s="323">
        <v>77.510210000000001</v>
      </c>
      <c r="T65" s="323">
        <v>77.503720000000001</v>
      </c>
      <c r="U65" s="323">
        <v>77.497820000000004</v>
      </c>
      <c r="V65" s="323">
        <v>77.490710000000007</v>
      </c>
      <c r="W65" s="323">
        <v>77.487409999999997</v>
      </c>
      <c r="X65" s="323">
        <v>77.480310000000003</v>
      </c>
      <c r="Y65" s="253">
        <v>77.477530000000002</v>
      </c>
      <c r="Z65" s="244">
        <v>77.422550000000001</v>
      </c>
      <c r="AA65" s="244">
        <v>76.10624</v>
      </c>
      <c r="AB65" s="4">
        <f t="shared" si="127"/>
        <v>76.095240000000004</v>
      </c>
      <c r="AC65" s="244"/>
      <c r="AE65" s="4"/>
      <c r="AF65" s="4"/>
      <c r="AG65" s="4"/>
      <c r="AH65" s="4">
        <f t="shared" si="125"/>
        <v>-0.36625000000000796</v>
      </c>
      <c r="AI65" s="285">
        <f t="shared" si="126"/>
        <v>76.472490000000008</v>
      </c>
      <c r="AJ65" s="285">
        <f t="shared" si="89"/>
        <v>76.456460000000007</v>
      </c>
      <c r="AK65" s="285">
        <f t="shared" si="90"/>
        <v>76.42756</v>
      </c>
      <c r="AL65" s="285">
        <f t="shared" si="91"/>
        <v>76.388980000000004</v>
      </c>
      <c r="AM65" s="338">
        <f t="shared" si="92"/>
        <v>76.37182</v>
      </c>
      <c r="AN65" s="285">
        <f t="shared" si="93"/>
        <v>76.308150000000012</v>
      </c>
      <c r="AO65" s="285">
        <f t="shared" si="94"/>
        <v>76.269480000000001</v>
      </c>
      <c r="AP65" s="285">
        <f t="shared" si="95"/>
        <v>76.246420000000001</v>
      </c>
      <c r="AQ65" s="285">
        <f t="shared" si="96"/>
        <v>76.230650000000011</v>
      </c>
      <c r="AR65" s="285">
        <f t="shared" si="97"/>
        <v>76.216380000000001</v>
      </c>
      <c r="AS65" s="293">
        <f t="shared" si="98"/>
        <v>-0.15543999999999869</v>
      </c>
      <c r="AT65" s="322">
        <f t="shared" si="99"/>
        <v>76.203140000000005</v>
      </c>
      <c r="AU65" s="322">
        <f t="shared" si="100"/>
        <v>76.19380000000001</v>
      </c>
      <c r="AV65" s="322">
        <f t="shared" si="101"/>
        <v>76.186180000000007</v>
      </c>
      <c r="AW65" s="322">
        <f t="shared" si="102"/>
        <v>76.180720000000008</v>
      </c>
      <c r="AX65" s="322">
        <f t="shared" si="103"/>
        <v>76.178160000000005</v>
      </c>
      <c r="AY65" s="335">
        <f t="shared" si="104"/>
        <v>76.175210000000007</v>
      </c>
      <c r="AZ65" s="293">
        <f t="shared" si="115"/>
        <v>4.1169999999993934E-2</v>
      </c>
      <c r="BA65" s="293">
        <f t="shared" si="116"/>
        <v>0.19660999999999262</v>
      </c>
      <c r="BB65" s="322">
        <f t="shared" si="105"/>
        <v>76.168720000000008</v>
      </c>
      <c r="BC65" s="322">
        <f t="shared" si="106"/>
        <v>76.162820000000011</v>
      </c>
      <c r="BD65" s="322">
        <f t="shared" si="107"/>
        <v>76.155710000000013</v>
      </c>
      <c r="BE65" s="322">
        <f t="shared" si="108"/>
        <v>76.152410000000003</v>
      </c>
      <c r="BF65" s="322">
        <f t="shared" si="109"/>
        <v>76.145310000000009</v>
      </c>
      <c r="BG65" s="361">
        <f t="shared" si="110"/>
        <v>76.142530000000008</v>
      </c>
      <c r="BH65" s="322">
        <f t="shared" si="117"/>
        <v>3.2679999999999154E-2</v>
      </c>
      <c r="BI65" s="322">
        <f t="shared" si="118"/>
        <v>0.22928999999999178</v>
      </c>
      <c r="BJ65" s="169">
        <f t="shared" si="123"/>
        <v>76.087550000000007</v>
      </c>
      <c r="BK65" s="169">
        <f t="shared" si="124"/>
        <v>5.4980000000000473E-2</v>
      </c>
      <c r="BL65" s="122" t="s">
        <v>386</v>
      </c>
      <c r="BM65" s="169">
        <f t="shared" si="128"/>
        <v>76.095240000000004</v>
      </c>
      <c r="BN65" s="169">
        <f t="shared" si="119"/>
        <v>7.689999999996644E-3</v>
      </c>
      <c r="BO65" s="122" t="s">
        <v>361</v>
      </c>
      <c r="BP65" s="122"/>
      <c r="BQ65" s="122"/>
    </row>
    <row r="66" spans="1:76" ht="15.75" thickBot="1" x14ac:dyDescent="0.3">
      <c r="A66" s="272" t="s">
        <v>116</v>
      </c>
      <c r="B66" s="259">
        <v>1.7350000000000001</v>
      </c>
      <c r="C66" s="256"/>
      <c r="D66" s="256">
        <v>77.809569999999994</v>
      </c>
      <c r="E66" s="256">
        <v>77.781769999999995</v>
      </c>
      <c r="F66" s="256">
        <v>77.740769999999998</v>
      </c>
      <c r="G66" s="256">
        <v>77.698390000000003</v>
      </c>
      <c r="H66" s="256">
        <v>77.68356</v>
      </c>
      <c r="I66" s="256">
        <v>77.619259999999997</v>
      </c>
      <c r="J66" s="256">
        <v>77.58202</v>
      </c>
      <c r="K66" s="256">
        <v>77.560699999999997</v>
      </c>
      <c r="L66" s="256">
        <v>77.545339999999996</v>
      </c>
      <c r="M66" s="256">
        <v>77.533379999999994</v>
      </c>
      <c r="N66" s="373">
        <v>77.521500000000003</v>
      </c>
      <c r="O66" s="373">
        <v>77.512990000000002</v>
      </c>
      <c r="P66" s="373">
        <v>77.507429999999999</v>
      </c>
      <c r="Q66" s="373">
        <v>77.502390000000005</v>
      </c>
      <c r="R66" s="373">
        <v>77.500020000000006</v>
      </c>
      <c r="S66" s="374">
        <v>77.497320000000002</v>
      </c>
      <c r="T66" s="374">
        <v>77.492230000000006</v>
      </c>
      <c r="U66" s="374">
        <v>77.487009999999998</v>
      </c>
      <c r="V66" s="374">
        <v>77.479950000000002</v>
      </c>
      <c r="W66" s="374">
        <v>77.476370000000003</v>
      </c>
      <c r="X66" s="374">
        <v>77.469059999999999</v>
      </c>
      <c r="Y66" s="375">
        <v>77.466149999999999</v>
      </c>
      <c r="Z66" s="323">
        <v>77.413250000000005</v>
      </c>
      <c r="AA66" s="323">
        <v>75.712479999999999</v>
      </c>
      <c r="AB66" s="4">
        <f t="shared" si="127"/>
        <v>75.701480000000004</v>
      </c>
      <c r="AC66" s="323"/>
      <c r="AE66" s="4"/>
      <c r="AF66" s="4"/>
      <c r="AG66" s="4"/>
      <c r="AH66" s="4">
        <f t="shared" si="125"/>
        <v>-0.36208999999999492</v>
      </c>
      <c r="AI66" s="285">
        <f t="shared" si="126"/>
        <v>76.074569999999994</v>
      </c>
      <c r="AJ66" s="285">
        <f t="shared" si="89"/>
        <v>76.046769999999995</v>
      </c>
      <c r="AK66" s="285">
        <f t="shared" si="90"/>
        <v>76.005769999999998</v>
      </c>
      <c r="AL66" s="285">
        <f t="shared" si="91"/>
        <v>75.963390000000004</v>
      </c>
      <c r="AM66" s="338">
        <f t="shared" si="92"/>
        <v>75.948560000000001</v>
      </c>
      <c r="AN66" s="285">
        <f t="shared" si="93"/>
        <v>75.884259999999998</v>
      </c>
      <c r="AO66" s="285">
        <f t="shared" si="94"/>
        <v>75.847020000000001</v>
      </c>
      <c r="AP66" s="285">
        <f t="shared" si="95"/>
        <v>75.825699999999998</v>
      </c>
      <c r="AQ66" s="285">
        <f t="shared" si="96"/>
        <v>75.810339999999997</v>
      </c>
      <c r="AR66" s="285">
        <f t="shared" si="97"/>
        <v>75.798379999999995</v>
      </c>
      <c r="AS66" s="294">
        <f t="shared" si="98"/>
        <v>-0.15018000000000598</v>
      </c>
      <c r="AT66" s="322">
        <f t="shared" si="99"/>
        <v>75.786500000000004</v>
      </c>
      <c r="AU66" s="322">
        <f t="shared" si="100"/>
        <v>75.777990000000003</v>
      </c>
      <c r="AV66" s="322">
        <f t="shared" si="101"/>
        <v>75.77243</v>
      </c>
      <c r="AW66" s="322">
        <f t="shared" si="102"/>
        <v>75.767390000000006</v>
      </c>
      <c r="AX66" s="322">
        <f t="shared" si="103"/>
        <v>75.765020000000007</v>
      </c>
      <c r="AY66" s="335">
        <f t="shared" si="104"/>
        <v>75.762320000000003</v>
      </c>
      <c r="AZ66" s="294">
        <f t="shared" si="115"/>
        <v>3.6059999999991987E-2</v>
      </c>
      <c r="BA66" s="294">
        <f t="shared" si="116"/>
        <v>0.18623999999999796</v>
      </c>
      <c r="BB66" s="322">
        <f t="shared" si="105"/>
        <v>75.757230000000007</v>
      </c>
      <c r="BC66" s="322">
        <f t="shared" si="106"/>
        <v>75.752009999999999</v>
      </c>
      <c r="BD66" s="322">
        <f t="shared" si="107"/>
        <v>75.744950000000003</v>
      </c>
      <c r="BE66" s="322">
        <f t="shared" si="108"/>
        <v>75.741370000000003</v>
      </c>
      <c r="BF66" s="322">
        <f t="shared" si="109"/>
        <v>75.734059999999999</v>
      </c>
      <c r="BG66" s="361">
        <f t="shared" si="110"/>
        <v>75.73115</v>
      </c>
      <c r="BH66" s="322">
        <f t="shared" si="117"/>
        <v>3.1170000000003029E-2</v>
      </c>
      <c r="BI66" s="322">
        <f t="shared" si="118"/>
        <v>0.21741000000000099</v>
      </c>
      <c r="BJ66" s="169">
        <f t="shared" si="123"/>
        <v>75.678250000000006</v>
      </c>
      <c r="BK66" s="169">
        <f t="shared" si="124"/>
        <v>5.2899999999993952E-2</v>
      </c>
      <c r="BL66" s="122" t="s">
        <v>386</v>
      </c>
      <c r="BM66" s="169">
        <f t="shared" si="128"/>
        <v>75.701480000000004</v>
      </c>
      <c r="BN66" s="169">
        <f t="shared" si="119"/>
        <v>2.3229999999998086E-2</v>
      </c>
      <c r="BO66" s="122" t="s">
        <v>361</v>
      </c>
      <c r="BP66" s="122"/>
      <c r="BQ66" s="122"/>
    </row>
    <row r="67" spans="1:76" x14ac:dyDescent="0.25">
      <c r="A67" s="267" t="s">
        <v>287</v>
      </c>
      <c r="B67" s="241"/>
      <c r="C67" s="240"/>
      <c r="D67" s="240"/>
      <c r="E67" s="240"/>
      <c r="F67" s="240"/>
      <c r="G67" s="240"/>
      <c r="H67" s="240"/>
      <c r="I67" s="240"/>
      <c r="J67" s="240"/>
      <c r="K67" s="240"/>
      <c r="L67" s="240"/>
      <c r="M67" s="240"/>
      <c r="N67" s="204"/>
      <c r="O67" s="204"/>
      <c r="P67" s="204"/>
      <c r="Q67" s="204"/>
      <c r="R67" s="204"/>
      <c r="S67" s="323"/>
      <c r="T67" s="323"/>
      <c r="U67" s="204"/>
      <c r="V67" s="204"/>
      <c r="W67" s="204"/>
      <c r="X67" s="323"/>
      <c r="Y67" s="352"/>
      <c r="AE67" s="4"/>
      <c r="AF67" s="323"/>
      <c r="AG67" s="323"/>
      <c r="AM67" s="228"/>
      <c r="AS67" s="4"/>
      <c r="BG67" s="228"/>
      <c r="BJ67" s="225"/>
      <c r="BK67" s="421"/>
      <c r="BL67" s="421"/>
      <c r="BM67" s="421"/>
      <c r="BN67" s="225"/>
      <c r="BO67" s="225"/>
      <c r="BP67" s="225"/>
      <c r="BQ67" s="225"/>
    </row>
    <row r="68" spans="1:76" x14ac:dyDescent="0.25">
      <c r="A68" s="250" t="s">
        <v>268</v>
      </c>
      <c r="B68" s="276"/>
      <c r="C68" s="240"/>
      <c r="D68" s="244">
        <f>D51-D62</f>
        <v>4.7530000000008954E-2</v>
      </c>
      <c r="E68" s="244">
        <f t="shared" ref="E68:L68" si="129">E51-E62</f>
        <v>5.0330000000002428E-2</v>
      </c>
      <c r="F68" s="244">
        <f t="shared" si="129"/>
        <v>5.1850000000001728E-2</v>
      </c>
      <c r="G68" s="244">
        <f t="shared" si="129"/>
        <v>5.3650000000004638E-2</v>
      </c>
      <c r="H68" s="244">
        <f t="shared" si="129"/>
        <v>5.4310000000000969E-2</v>
      </c>
      <c r="I68" s="244">
        <f t="shared" si="129"/>
        <v>5.5260000000004084E-2</v>
      </c>
      <c r="J68" s="244">
        <f t="shared" si="129"/>
        <v>5.5559999999999832E-2</v>
      </c>
      <c r="K68" s="244">
        <f t="shared" si="129"/>
        <v>5.5539999999993483E-2</v>
      </c>
      <c r="L68" s="244">
        <f t="shared" si="129"/>
        <v>5.6269999999997822E-2</v>
      </c>
      <c r="M68" s="244">
        <f t="shared" ref="M68:S68" si="130">M51-M62</f>
        <v>5.4990000000003647E-2</v>
      </c>
      <c r="N68" s="244">
        <f t="shared" si="130"/>
        <v>5.5430000000001201E-2</v>
      </c>
      <c r="O68" s="244">
        <f t="shared" si="130"/>
        <v>5.5439999999990164E-2</v>
      </c>
      <c r="P68" s="244">
        <f t="shared" si="130"/>
        <v>5.5369999999996367E-2</v>
      </c>
      <c r="Q68" s="244">
        <f t="shared" si="130"/>
        <v>5.4699999999996862E-2</v>
      </c>
      <c r="R68" s="244">
        <f t="shared" si="130"/>
        <v>5.5120000000002278E-2</v>
      </c>
      <c r="S68" s="244">
        <f t="shared" si="130"/>
        <v>5.5229999999994561E-2</v>
      </c>
      <c r="T68" s="244">
        <f t="shared" ref="T68:X68" si="131">T51-T62</f>
        <v>5.5080000000003793E-2</v>
      </c>
      <c r="U68" s="244">
        <f t="shared" si="131"/>
        <v>5.5310000000005743E-2</v>
      </c>
      <c r="V68" s="244">
        <f t="shared" si="131"/>
        <v>5.5300000000002569E-2</v>
      </c>
      <c r="W68" s="244">
        <f>W51-W62</f>
        <v>5.5499999999994998E-2</v>
      </c>
      <c r="X68" s="244">
        <f t="shared" si="131"/>
        <v>5.5270000000007258E-2</v>
      </c>
      <c r="Y68" s="244">
        <f>Y51-Y62</f>
        <v>5.5329999999997881E-2</v>
      </c>
      <c r="Z68" s="244">
        <f>Z51-Z62</f>
        <v>5.5860000000009791E-2</v>
      </c>
      <c r="AE68" s="4"/>
      <c r="AF68" s="4"/>
      <c r="AG68" s="4"/>
      <c r="AH68" s="37"/>
      <c r="AM68" s="228"/>
      <c r="AS68" s="4"/>
      <c r="BG68" s="228"/>
      <c r="BJ68" s="225"/>
      <c r="BK68" s="421"/>
      <c r="BL68" s="421"/>
      <c r="BM68" s="421"/>
      <c r="BN68" s="225"/>
      <c r="BO68" s="225"/>
      <c r="BP68" s="225"/>
      <c r="BQ68" s="225"/>
    </row>
    <row r="69" spans="1:76" x14ac:dyDescent="0.25">
      <c r="A69" s="250" t="s">
        <v>269</v>
      </c>
      <c r="B69" s="276"/>
      <c r="C69" s="240"/>
      <c r="D69" s="244">
        <f>D56-D65</f>
        <v>2.9119999999991819E-2</v>
      </c>
      <c r="E69" s="244">
        <f t="shared" ref="E69:K69" si="132">E56-E65</f>
        <v>2.8059999999996421E-2</v>
      </c>
      <c r="F69" s="244">
        <f t="shared" si="132"/>
        <v>3.0560000000008358E-2</v>
      </c>
      <c r="G69" s="244">
        <f t="shared" si="132"/>
        <v>3.0969999999996389E-2</v>
      </c>
      <c r="H69" s="244">
        <f t="shared" si="132"/>
        <v>3.1040000000004397E-2</v>
      </c>
      <c r="I69" s="244">
        <f t="shared" si="132"/>
        <v>3.3209999999996853E-2</v>
      </c>
      <c r="J69" s="244">
        <f t="shared" si="132"/>
        <v>3.1000000000005912E-2</v>
      </c>
      <c r="K69" s="244">
        <f t="shared" si="132"/>
        <v>3.1190000000009377E-2</v>
      </c>
      <c r="L69" s="244">
        <f t="shared" ref="L69:S69" si="133">L56-L65</f>
        <v>3.0609999999995807E-2</v>
      </c>
      <c r="M69" s="244">
        <f t="shared" si="133"/>
        <v>3.1900000000007367E-2</v>
      </c>
      <c r="N69" s="244">
        <f t="shared" si="133"/>
        <v>3.1980000000004338E-2</v>
      </c>
      <c r="O69" s="244">
        <f t="shared" si="133"/>
        <v>3.2319999999998572E-2</v>
      </c>
      <c r="P69" s="244">
        <f t="shared" si="133"/>
        <v>3.3370000000005007E-2</v>
      </c>
      <c r="Q69" s="244">
        <f t="shared" si="133"/>
        <v>3.3180000000001542E-2</v>
      </c>
      <c r="R69" s="244">
        <f t="shared" si="133"/>
        <v>3.239000000000658E-2</v>
      </c>
      <c r="S69" s="244">
        <f t="shared" si="133"/>
        <v>3.2560000000003697E-2</v>
      </c>
      <c r="T69" s="244">
        <f t="shared" ref="T69:Y69" si="134">T56-T65</f>
        <v>3.2589999999999009E-2</v>
      </c>
      <c r="U69" s="244">
        <f t="shared" si="134"/>
        <v>3.2969999999991728E-2</v>
      </c>
      <c r="V69" s="244">
        <f t="shared" si="134"/>
        <v>3.2989999999998076E-2</v>
      </c>
      <c r="W69" s="244">
        <f t="shared" si="134"/>
        <v>3.3140000000003056E-2</v>
      </c>
      <c r="X69" s="244">
        <f t="shared" si="134"/>
        <v>3.3180000000001542E-2</v>
      </c>
      <c r="Y69" s="244">
        <f t="shared" si="134"/>
        <v>3.3320000000003347E-2</v>
      </c>
      <c r="Z69" s="244">
        <f>Z56-Z65</f>
        <v>3.4610000000000696E-2</v>
      </c>
      <c r="AE69" s="4"/>
      <c r="AF69" s="4"/>
      <c r="AG69" s="4"/>
      <c r="AM69" s="228"/>
      <c r="AS69" s="4"/>
      <c r="BG69" s="228"/>
      <c r="BJ69" s="225"/>
      <c r="BK69" s="421"/>
      <c r="BL69" s="421"/>
      <c r="BM69" s="421"/>
      <c r="BN69" s="225"/>
      <c r="BO69" s="225"/>
      <c r="BP69" s="225"/>
      <c r="BQ69" s="225"/>
    </row>
    <row r="70" spans="1:76" ht="15.75" thickBot="1" x14ac:dyDescent="0.3">
      <c r="A70" s="273" t="s">
        <v>228</v>
      </c>
      <c r="B70" s="276"/>
      <c r="C70" s="240"/>
      <c r="D70" s="244"/>
      <c r="E70" s="244"/>
      <c r="F70" s="244"/>
      <c r="G70" s="244"/>
      <c r="H70" s="244"/>
      <c r="I70" s="244"/>
      <c r="J70" s="244"/>
      <c r="K70" s="244"/>
      <c r="L70" s="244"/>
      <c r="M70" s="244"/>
      <c r="N70" s="204"/>
      <c r="O70" s="204"/>
      <c r="P70" s="204"/>
      <c r="Q70" s="204"/>
      <c r="R70" s="204"/>
      <c r="S70" s="323"/>
      <c r="T70" s="323"/>
      <c r="U70" s="323"/>
      <c r="V70" s="323"/>
      <c r="W70" s="323"/>
      <c r="X70" s="323"/>
      <c r="Y70" s="323"/>
      <c r="Z70" s="323"/>
      <c r="AA70" s="323"/>
      <c r="AC70" s="323"/>
      <c r="AE70" s="4"/>
      <c r="AF70" s="4"/>
      <c r="AG70" s="4"/>
      <c r="AH70" s="24"/>
      <c r="AM70" s="228"/>
      <c r="AS70" s="4"/>
      <c r="BG70" s="228"/>
      <c r="BJ70" s="225"/>
      <c r="BK70" s="421"/>
      <c r="BL70" s="421"/>
      <c r="BM70" s="421"/>
      <c r="BN70" s="225"/>
      <c r="BO70" s="225"/>
      <c r="BP70" s="225"/>
      <c r="BQ70" s="225"/>
    </row>
    <row r="71" spans="1:76" x14ac:dyDescent="0.25">
      <c r="A71" s="250" t="s">
        <v>268</v>
      </c>
      <c r="B71" s="241"/>
      <c r="C71" s="240"/>
      <c r="D71" s="262">
        <f>D68-D68</f>
        <v>0</v>
      </c>
      <c r="E71" s="263">
        <f>E68-D68</f>
        <v>2.7999999999934744E-3</v>
      </c>
      <c r="F71" s="263">
        <f>F68-D68</f>
        <v>4.3199999999927741E-3</v>
      </c>
      <c r="G71" s="263">
        <f>G68-D68</f>
        <v>6.1199999999956844E-3</v>
      </c>
      <c r="H71" s="263">
        <f>H68-D68</f>
        <v>6.7799999999920146E-3</v>
      </c>
      <c r="I71" s="263">
        <f>I68-D68</f>
        <v>7.7299999999951297E-3</v>
      </c>
      <c r="J71" s="263">
        <f>J68-D68</f>
        <v>8.0299999999908778E-3</v>
      </c>
      <c r="K71" s="263">
        <f>K68-D68</f>
        <v>8.0099999999845295E-3</v>
      </c>
      <c r="L71" s="263">
        <f>L68-D68</f>
        <v>8.7399999999888678E-3</v>
      </c>
      <c r="M71" s="263">
        <f>M68-D68</f>
        <v>7.4599999999946931E-3</v>
      </c>
      <c r="N71" s="263">
        <f>N68-D68</f>
        <v>7.8999999999922466E-3</v>
      </c>
      <c r="O71" s="263">
        <f>O68-D68</f>
        <v>7.9099999999812098E-3</v>
      </c>
      <c r="P71" s="263">
        <f>P68-D68</f>
        <v>7.8399999999874126E-3</v>
      </c>
      <c r="Q71" s="263">
        <f>Q68-D68</f>
        <v>7.1699999999879083E-3</v>
      </c>
      <c r="R71" s="263">
        <f>R68-D68</f>
        <v>7.5899999999933243E-3</v>
      </c>
      <c r="S71" s="263">
        <f>S68-D68</f>
        <v>7.6999999999856072E-3</v>
      </c>
      <c r="T71" s="263">
        <f>T68-D68</f>
        <v>7.5499999999948386E-3</v>
      </c>
      <c r="U71" s="263">
        <f>U68-D68</f>
        <v>7.7799999999967895E-3</v>
      </c>
      <c r="V71" s="263">
        <f>V68-D68</f>
        <v>7.7699999999936153E-3</v>
      </c>
      <c r="W71" s="263">
        <f>W68-D68</f>
        <v>7.9699999999860438E-3</v>
      </c>
      <c r="X71" s="263">
        <f>X68-D68</f>
        <v>7.7399999999983038E-3</v>
      </c>
      <c r="Y71" s="264">
        <f>Y68-D68</f>
        <v>7.7999999999889269E-3</v>
      </c>
      <c r="Z71" s="264">
        <f>Z68-D68</f>
        <v>8.3300000000008367E-3</v>
      </c>
      <c r="AA71" s="244"/>
      <c r="AC71" s="244"/>
      <c r="AE71" s="4"/>
      <c r="AF71" s="4"/>
      <c r="AG71" s="4"/>
      <c r="AM71" s="228"/>
      <c r="AS71" s="4"/>
      <c r="BG71" s="228"/>
      <c r="BJ71" s="225"/>
      <c r="BK71" s="421"/>
      <c r="BL71" s="421"/>
      <c r="BM71" s="421"/>
      <c r="BN71" s="225"/>
      <c r="BO71" s="225"/>
      <c r="BP71" s="225"/>
      <c r="BQ71" s="225"/>
    </row>
    <row r="72" spans="1:76" ht="15.75" thickBot="1" x14ac:dyDescent="0.3">
      <c r="A72" s="254" t="s">
        <v>269</v>
      </c>
      <c r="B72" s="259"/>
      <c r="C72" s="256"/>
      <c r="D72" s="266">
        <f>D69-D69</f>
        <v>0</v>
      </c>
      <c r="E72" s="257">
        <f>E69-D69</f>
        <v>-1.059999999995398E-3</v>
      </c>
      <c r="F72" s="257">
        <f>F69-D69</f>
        <v>1.4400000000165392E-3</v>
      </c>
      <c r="G72" s="257">
        <f>G69-D69</f>
        <v>1.8500000000045702E-3</v>
      </c>
      <c r="H72" s="257">
        <f>H69-D69</f>
        <v>1.9200000000125783E-3</v>
      </c>
      <c r="I72" s="257">
        <f>I69-D69</f>
        <v>4.0900000000050341E-3</v>
      </c>
      <c r="J72" s="257">
        <f>J69-D69</f>
        <v>1.8800000000140926E-3</v>
      </c>
      <c r="K72" s="257">
        <f>K69-D69</f>
        <v>2.0700000000175578E-3</v>
      </c>
      <c r="L72" s="257">
        <f>L69-D69</f>
        <v>1.4900000000039881E-3</v>
      </c>
      <c r="M72" s="257">
        <f>M69-D69</f>
        <v>2.7800000000155478E-3</v>
      </c>
      <c r="N72" s="257">
        <f>N69-D69</f>
        <v>2.8600000000125192E-3</v>
      </c>
      <c r="O72" s="257">
        <f>O69-D69</f>
        <v>3.200000000006753E-3</v>
      </c>
      <c r="P72" s="257">
        <f>P69-D69</f>
        <v>4.2500000000131877E-3</v>
      </c>
      <c r="Q72" s="257">
        <f>Q69-D69</f>
        <v>4.0600000000097225E-3</v>
      </c>
      <c r="R72" s="257">
        <f>R69-D69</f>
        <v>3.2700000000147611E-3</v>
      </c>
      <c r="S72" s="257">
        <f>S69-D69</f>
        <v>3.440000000011878E-3</v>
      </c>
      <c r="T72" s="257">
        <f>T69-D69</f>
        <v>3.4700000000071896E-3</v>
      </c>
      <c r="U72" s="257">
        <f>U69-D69</f>
        <v>3.8499999999999091E-3</v>
      </c>
      <c r="V72" s="257">
        <f>V69-D69</f>
        <v>3.8700000000062573E-3</v>
      </c>
      <c r="W72" s="257">
        <f>W69-D69</f>
        <v>4.0200000000112368E-3</v>
      </c>
      <c r="X72" s="257">
        <f>X69-D69</f>
        <v>4.0600000000097225E-3</v>
      </c>
      <c r="Y72" s="258">
        <f>Y69-D69</f>
        <v>4.2000000000115278E-3</v>
      </c>
      <c r="Z72" s="258">
        <f>Z69-D69</f>
        <v>5.4900000000088767E-3</v>
      </c>
      <c r="AA72" s="244"/>
      <c r="AC72" s="244"/>
      <c r="AE72" s="4"/>
      <c r="AF72" s="4"/>
      <c r="AG72" s="4"/>
      <c r="AH72" s="37"/>
      <c r="AM72" s="228"/>
      <c r="AS72" s="4"/>
      <c r="BG72" s="228"/>
      <c r="BJ72" s="225"/>
      <c r="BK72" s="421"/>
      <c r="BL72" s="421"/>
      <c r="BM72" s="421"/>
      <c r="BN72" s="225"/>
      <c r="BO72" s="225"/>
      <c r="BP72" s="225"/>
      <c r="BQ72" s="225"/>
    </row>
    <row r="73" spans="1:76" x14ac:dyDescent="0.25">
      <c r="A73" s="239"/>
      <c r="B73" s="241"/>
      <c r="C73" s="240"/>
      <c r="D73" s="244"/>
      <c r="E73" s="244"/>
      <c r="F73" s="244"/>
      <c r="G73" s="244"/>
      <c r="H73" s="244"/>
      <c r="I73" s="244"/>
      <c r="J73" s="244"/>
      <c r="K73" s="244"/>
      <c r="L73" s="244"/>
      <c r="M73" s="244"/>
      <c r="S73" s="4"/>
      <c r="T73" s="4"/>
      <c r="U73" s="4"/>
      <c r="V73" s="4"/>
      <c r="W73" s="4"/>
      <c r="X73" s="4"/>
      <c r="Y73" s="4"/>
      <c r="Z73" s="4"/>
      <c r="AA73" s="4"/>
      <c r="AC73" s="4"/>
      <c r="AE73" s="4"/>
      <c r="AF73" s="4"/>
      <c r="AG73" s="4"/>
      <c r="AM73" s="228"/>
      <c r="AS73" s="4"/>
      <c r="BG73" s="228"/>
      <c r="BJ73" s="225"/>
      <c r="BK73" s="421"/>
      <c r="BL73" s="421"/>
      <c r="BM73" s="421"/>
      <c r="BN73" s="225"/>
      <c r="BO73" s="225"/>
      <c r="BP73" s="225"/>
      <c r="BQ73" s="225"/>
    </row>
    <row r="74" spans="1:76" ht="15.75" thickBot="1" x14ac:dyDescent="0.3">
      <c r="A74" s="247" t="s">
        <v>230</v>
      </c>
      <c r="B74" s="241"/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S74" s="4"/>
      <c r="T74" s="4"/>
      <c r="U74" s="4"/>
      <c r="V74" s="4"/>
      <c r="W74" s="4"/>
      <c r="X74" s="4"/>
      <c r="Y74" s="4"/>
      <c r="Z74" s="4"/>
      <c r="AA74" s="4"/>
      <c r="AC74" s="4"/>
      <c r="AE74" s="4"/>
      <c r="AF74" s="4"/>
      <c r="AG74" s="4"/>
      <c r="AI74" s="228"/>
      <c r="AJ74" s="228"/>
      <c r="AK74" s="228"/>
      <c r="AL74" s="228"/>
      <c r="AM74" s="228"/>
      <c r="AN74" s="228"/>
      <c r="AO74" s="228"/>
      <c r="AP74" s="228"/>
      <c r="AQ74" s="228"/>
      <c r="AR74" s="228"/>
      <c r="AS74" s="4"/>
      <c r="AY74" s="228"/>
      <c r="BG74" s="228"/>
      <c r="BJ74" s="225"/>
      <c r="BK74" s="421"/>
      <c r="BL74" s="421"/>
      <c r="BM74" s="421"/>
      <c r="BN74" s="225"/>
      <c r="BO74" s="225"/>
      <c r="BP74" s="225"/>
      <c r="BQ74" s="225"/>
    </row>
    <row r="75" spans="1:76" x14ac:dyDescent="0.25">
      <c r="A75" s="302" t="s">
        <v>34</v>
      </c>
      <c r="B75" s="18">
        <v>3.765439999999999</v>
      </c>
      <c r="C75" s="248"/>
      <c r="D75" s="248"/>
      <c r="E75" s="248">
        <v>77.39</v>
      </c>
      <c r="F75" s="248">
        <v>77.34845</v>
      </c>
      <c r="G75" s="248">
        <v>77.296099999999996</v>
      </c>
      <c r="H75" s="248">
        <v>77.270809999999997</v>
      </c>
      <c r="I75" s="248">
        <v>77.200649999999996</v>
      </c>
      <c r="J75" s="248">
        <v>77.163460000000001</v>
      </c>
      <c r="K75" s="248">
        <v>77.143460000000005</v>
      </c>
      <c r="L75" s="248">
        <v>77.129109999999997</v>
      </c>
      <c r="M75" s="248">
        <v>77.119159999999994</v>
      </c>
      <c r="N75" s="369">
        <v>77.10651</v>
      </c>
      <c r="O75" s="369">
        <v>77.100679999999997</v>
      </c>
      <c r="P75" s="369">
        <v>77.096010000000007</v>
      </c>
      <c r="Q75" s="369">
        <v>77.090670000000003</v>
      </c>
      <c r="R75" s="369">
        <v>77.089640000000003</v>
      </c>
      <c r="S75" s="370">
        <v>77.087890000000002</v>
      </c>
      <c r="T75" s="370">
        <v>77.083460000000002</v>
      </c>
      <c r="U75" s="370">
        <v>77.079369999999997</v>
      </c>
      <c r="V75" s="370">
        <v>77.073139999999995</v>
      </c>
      <c r="W75" s="369">
        <v>77.069670000000002</v>
      </c>
      <c r="X75" s="370">
        <v>77.063059999999993</v>
      </c>
      <c r="Y75" s="371">
        <v>77.059690000000003</v>
      </c>
      <c r="Z75" s="221">
        <v>77.007990000000007</v>
      </c>
      <c r="AA75" s="221">
        <v>77.027789999999996</v>
      </c>
      <c r="AB75" s="4">
        <f t="shared" ref="AB75:AB89" si="135">AA75-0.005</f>
        <v>77.022790000000001</v>
      </c>
      <c r="AC75" s="221">
        <v>77.022210000000001</v>
      </c>
      <c r="AD75" s="221">
        <v>77.024169999999998</v>
      </c>
      <c r="AE75" s="418">
        <v>77.45984</v>
      </c>
      <c r="AF75" s="4">
        <f>AE75-AC75</f>
        <v>0.43762999999999863</v>
      </c>
      <c r="AG75" s="4"/>
      <c r="AH75" s="18">
        <v>73.694400000000002</v>
      </c>
      <c r="AI75" s="285"/>
      <c r="AJ75" s="285">
        <f t="shared" ref="AJ75:AJ89" si="136">E75-B75</f>
        <v>73.624560000000002</v>
      </c>
      <c r="AK75" s="285">
        <f t="shared" ref="AK75:AK89" si="137">F75-B75</f>
        <v>73.583010000000002</v>
      </c>
      <c r="AL75" s="285">
        <f t="shared" ref="AL75:AL89" si="138">G75-B75</f>
        <v>73.530659999999997</v>
      </c>
      <c r="AM75" s="338">
        <f t="shared" ref="AM75:AM89" si="139">H75-B75</f>
        <v>73.505369999999999</v>
      </c>
      <c r="AN75" s="285">
        <f t="shared" ref="AN75:AN89" si="140">I75-B75</f>
        <v>73.435209999999998</v>
      </c>
      <c r="AO75" s="285">
        <f t="shared" ref="AO75:AO89" si="141">J75-B75</f>
        <v>73.398020000000002</v>
      </c>
      <c r="AP75" s="285">
        <f t="shared" ref="AP75:AP89" si="142">K75-B75</f>
        <v>73.378020000000006</v>
      </c>
      <c r="AQ75" s="285">
        <f t="shared" ref="AQ75:AQ89" si="143">L75-B75</f>
        <v>73.363669999999999</v>
      </c>
      <c r="AR75" s="285">
        <f t="shared" ref="AR75:AR89" si="144">M75-B75</f>
        <v>73.353719999999996</v>
      </c>
      <c r="AS75" s="292">
        <f t="shared" ref="AS75:AS89" si="145">M75-H75</f>
        <v>-0.15165000000000362</v>
      </c>
      <c r="AT75" s="322">
        <f t="shared" ref="AT75:AT89" si="146">N75-B75</f>
        <v>73.341070000000002</v>
      </c>
      <c r="AU75" s="322">
        <f t="shared" ref="AU75:AU89" si="147">O75-B75</f>
        <v>73.335239999999999</v>
      </c>
      <c r="AV75" s="322">
        <f t="shared" ref="AV75:AV89" si="148">P75-B75</f>
        <v>73.330570000000009</v>
      </c>
      <c r="AW75" s="322">
        <f t="shared" ref="AW75:AW89" si="149">Q75-B75</f>
        <v>73.325230000000005</v>
      </c>
      <c r="AX75" s="322">
        <f t="shared" ref="AX75:AX89" si="150">R75-B75</f>
        <v>73.324200000000005</v>
      </c>
      <c r="AY75" s="335">
        <f t="shared" ref="AY75:AY89" si="151">S75-B75</f>
        <v>73.322450000000003</v>
      </c>
      <c r="AZ75" s="292">
        <f>AR75-AY75</f>
        <v>3.1269999999992137E-2</v>
      </c>
      <c r="BA75" s="292">
        <f>AM75-AY75</f>
        <v>0.18291999999999575</v>
      </c>
      <c r="BB75" s="322">
        <f t="shared" ref="BB75:BB89" si="152">T75-B75</f>
        <v>73.318020000000004</v>
      </c>
      <c r="BC75" s="322">
        <f t="shared" ref="BC75:BC89" si="153">U75-B75</f>
        <v>73.313929999999999</v>
      </c>
      <c r="BD75" s="322">
        <f t="shared" ref="BD75:BD89" si="154">V75-B75</f>
        <v>73.307699999999997</v>
      </c>
      <c r="BE75" s="322">
        <f t="shared" ref="BE75:BE89" si="155">W75-B75</f>
        <v>73.304230000000004</v>
      </c>
      <c r="BF75" s="322">
        <f t="shared" ref="BF75:BF89" si="156">X75-B75</f>
        <v>73.297619999999995</v>
      </c>
      <c r="BG75" s="361">
        <f t="shared" ref="BG75:BG89" si="157">Y75-B75</f>
        <v>73.294250000000005</v>
      </c>
      <c r="BH75" s="322">
        <f>AY75-BG75</f>
        <v>2.8199999999998226E-2</v>
      </c>
      <c r="BI75" s="322">
        <f>AM75-BG75</f>
        <v>0.21111999999999398</v>
      </c>
      <c r="BJ75" s="169">
        <f t="shared" ref="BJ75" si="158">Z75-B75</f>
        <v>73.242550000000008</v>
      </c>
      <c r="BK75" s="169">
        <f t="shared" ref="BK75" si="159">BG75-BJ75</f>
        <v>5.1699999999996749E-2</v>
      </c>
      <c r="BL75" s="122">
        <v>0</v>
      </c>
      <c r="BM75" s="169">
        <f t="shared" ref="BM75:BM83" si="160">AC75-B75+BL75</f>
        <v>73.256770000000003</v>
      </c>
      <c r="BN75" s="169">
        <f>-BJ75+BM75</f>
        <v>1.421999999999457E-2</v>
      </c>
      <c r="BO75" s="169">
        <f>AD75-B75+BL75</f>
        <v>73.25873</v>
      </c>
      <c r="BP75" s="169">
        <f>-BM75+BO75</f>
        <v>1.9599999999968531E-3</v>
      </c>
      <c r="BQ75" s="169">
        <f>BN75+BP75</f>
        <v>1.6179999999991423E-2</v>
      </c>
      <c r="BT75" s="221" t="s">
        <v>349</v>
      </c>
    </row>
    <row r="76" spans="1:76" ht="15.75" thickBot="1" x14ac:dyDescent="0.3">
      <c r="A76" s="303" t="s">
        <v>37</v>
      </c>
      <c r="B76" s="237">
        <v>3.7779100000000017</v>
      </c>
      <c r="C76" s="240"/>
      <c r="D76" s="240"/>
      <c r="E76" s="240">
        <v>77.231909999999999</v>
      </c>
      <c r="F76" s="240">
        <v>77.200050000000005</v>
      </c>
      <c r="G76" s="240">
        <v>77.159809999999993</v>
      </c>
      <c r="H76" s="240">
        <v>77.140900000000002</v>
      </c>
      <c r="I76" s="240">
        <v>77.077860000000001</v>
      </c>
      <c r="J76" s="240">
        <v>77.043700000000001</v>
      </c>
      <c r="K76" s="240">
        <v>77.024119999999996</v>
      </c>
      <c r="L76" s="240">
        <v>77.010230000000007</v>
      </c>
      <c r="M76" s="240">
        <v>77.000609999999995</v>
      </c>
      <c r="N76" s="204">
        <v>76.989609999999999</v>
      </c>
      <c r="O76" s="204">
        <v>76.981229999999996</v>
      </c>
      <c r="P76" s="204">
        <v>76.977770000000007</v>
      </c>
      <c r="Q76" s="204">
        <v>76.973339999999993</v>
      </c>
      <c r="R76" s="204">
        <v>76.971990000000005</v>
      </c>
      <c r="S76" s="323">
        <v>76.970330000000004</v>
      </c>
      <c r="T76" s="323">
        <v>76.966499999999996</v>
      </c>
      <c r="U76" s="323">
        <v>76.961250000000007</v>
      </c>
      <c r="V76" s="323">
        <v>76.954980000000006</v>
      </c>
      <c r="W76" s="323">
        <v>76.951689999999999</v>
      </c>
      <c r="X76" s="323">
        <v>76.945310000000006</v>
      </c>
      <c r="Y76" s="337">
        <v>76.941929999999999</v>
      </c>
      <c r="Z76" s="323">
        <v>76.890659999999997</v>
      </c>
      <c r="AA76" s="323">
        <v>76.909989999999993</v>
      </c>
      <c r="AB76" s="4">
        <f t="shared" si="135"/>
        <v>76.904989999999998</v>
      </c>
      <c r="AC76" s="323">
        <v>76.904700000000005</v>
      </c>
      <c r="AD76" s="221">
        <v>76.908389999999997</v>
      </c>
      <c r="AE76" s="418">
        <v>77.288380000000004</v>
      </c>
      <c r="AF76" s="4">
        <f t="shared" ref="AF76:AF83" si="161">AE76-AC76</f>
        <v>0.38367999999999824</v>
      </c>
      <c r="AG76" s="4"/>
      <c r="AH76" s="47">
        <v>73.510469999999998</v>
      </c>
      <c r="AI76" s="285"/>
      <c r="AJ76" s="285">
        <f t="shared" si="136"/>
        <v>73.453999999999994</v>
      </c>
      <c r="AK76" s="285">
        <f t="shared" si="137"/>
        <v>73.422139999999999</v>
      </c>
      <c r="AL76" s="285">
        <f t="shared" si="138"/>
        <v>73.381899999999987</v>
      </c>
      <c r="AM76" s="338">
        <f t="shared" si="139"/>
        <v>73.362989999999996</v>
      </c>
      <c r="AN76" s="285">
        <f t="shared" si="140"/>
        <v>73.299949999999995</v>
      </c>
      <c r="AO76" s="285">
        <f t="shared" si="141"/>
        <v>73.265789999999996</v>
      </c>
      <c r="AP76" s="285">
        <f t="shared" si="142"/>
        <v>73.246209999999991</v>
      </c>
      <c r="AQ76" s="285">
        <f t="shared" si="143"/>
        <v>73.232320000000001</v>
      </c>
      <c r="AR76" s="285">
        <f t="shared" si="144"/>
        <v>73.222699999999989</v>
      </c>
      <c r="AS76" s="293">
        <f t="shared" si="145"/>
        <v>-0.14029000000000735</v>
      </c>
      <c r="AT76" s="322">
        <f t="shared" si="146"/>
        <v>73.211699999999993</v>
      </c>
      <c r="AU76" s="322">
        <f t="shared" si="147"/>
        <v>73.203319999999991</v>
      </c>
      <c r="AV76" s="322">
        <f t="shared" si="148"/>
        <v>73.199860000000001</v>
      </c>
      <c r="AW76" s="322">
        <f t="shared" si="149"/>
        <v>73.195429999999988</v>
      </c>
      <c r="AX76" s="322">
        <f t="shared" si="150"/>
        <v>73.19408</v>
      </c>
      <c r="AY76" s="335">
        <f t="shared" si="151"/>
        <v>73.192419999999998</v>
      </c>
      <c r="AZ76" s="293">
        <f t="shared" ref="AZ76:AZ89" si="162">AR76-AY76</f>
        <v>3.0279999999990537E-2</v>
      </c>
      <c r="BA76" s="293">
        <f t="shared" ref="BA76:BA88" si="163">AM76-AY76</f>
        <v>0.17056999999999789</v>
      </c>
      <c r="BB76" s="322">
        <f t="shared" si="152"/>
        <v>73.188589999999991</v>
      </c>
      <c r="BC76" s="322">
        <f t="shared" si="153"/>
        <v>73.183340000000001</v>
      </c>
      <c r="BD76" s="322">
        <f t="shared" si="154"/>
        <v>73.177070000000001</v>
      </c>
      <c r="BE76" s="322">
        <f t="shared" si="155"/>
        <v>73.173779999999994</v>
      </c>
      <c r="BF76" s="322">
        <f t="shared" si="156"/>
        <v>73.167400000000001</v>
      </c>
      <c r="BG76" s="361">
        <f t="shared" si="157"/>
        <v>73.164019999999994</v>
      </c>
      <c r="BH76" s="322">
        <f t="shared" ref="BH76:BH89" si="164">AY76-BG76</f>
        <v>2.8400000000004866E-2</v>
      </c>
      <c r="BI76" s="322">
        <f t="shared" ref="BI76:BI89" si="165">AM76-BG76</f>
        <v>0.19897000000000276</v>
      </c>
      <c r="BJ76" s="169">
        <f t="shared" ref="BJ76:BJ89" si="166">Z76-B76</f>
        <v>73.112749999999991</v>
      </c>
      <c r="BK76" s="169">
        <f t="shared" ref="BK76:BK89" si="167">BG76-BJ76</f>
        <v>5.1270000000002369E-2</v>
      </c>
      <c r="BL76" s="122">
        <v>0</v>
      </c>
      <c r="BM76" s="169">
        <f t="shared" si="160"/>
        <v>73.12679</v>
      </c>
      <c r="BN76" s="169">
        <f t="shared" ref="BN76:BN81" si="168">-BJ76+BM76</f>
        <v>1.404000000000849E-2</v>
      </c>
      <c r="BO76" s="169">
        <f t="shared" ref="BO76:BO81" si="169">AD76-B76+BL76</f>
        <v>73.130479999999991</v>
      </c>
      <c r="BP76" s="169">
        <f t="shared" ref="BP76:BP81" si="170">-BM76+BO76</f>
        <v>3.6899999999917554E-3</v>
      </c>
      <c r="BQ76" s="169">
        <f t="shared" ref="BQ76:BQ83" si="171">BN76+BP76</f>
        <v>1.7730000000000246E-2</v>
      </c>
      <c r="BS76" s="221" t="s">
        <v>346</v>
      </c>
      <c r="BT76" s="221" t="s">
        <v>348</v>
      </c>
      <c r="BU76" s="219">
        <v>42733</v>
      </c>
      <c r="BV76" s="219">
        <v>42458</v>
      </c>
      <c r="BW76" s="219">
        <v>42640</v>
      </c>
      <c r="BX76" s="220">
        <v>43255</v>
      </c>
    </row>
    <row r="77" spans="1:76" x14ac:dyDescent="0.25">
      <c r="A77" s="303" t="s">
        <v>38</v>
      </c>
      <c r="B77" s="237">
        <v>3.9717999999999938</v>
      </c>
      <c r="C77" s="240"/>
      <c r="D77" s="240">
        <v>77.271640000000005</v>
      </c>
      <c r="E77" s="240">
        <v>77.233010000000007</v>
      </c>
      <c r="F77" s="240">
        <v>77.192959999999999</v>
      </c>
      <c r="G77" s="240">
        <v>77.150409999999994</v>
      </c>
      <c r="H77" s="240">
        <v>77.128690000000006</v>
      </c>
      <c r="I77" s="240">
        <v>77.056139999999999</v>
      </c>
      <c r="J77" s="240">
        <v>77.01661</v>
      </c>
      <c r="K77" s="240">
        <v>76.994410000000002</v>
      </c>
      <c r="L77" s="240">
        <v>76.979299999999995</v>
      </c>
      <c r="M77" s="240">
        <v>76.968320000000006</v>
      </c>
      <c r="N77" s="204">
        <v>76.955449999999999</v>
      </c>
      <c r="O77" s="204">
        <v>76.948909999999998</v>
      </c>
      <c r="P77" s="204">
        <v>76.943380000000005</v>
      </c>
      <c r="Q77" s="204">
        <v>76.938280000000006</v>
      </c>
      <c r="R77" s="204">
        <v>76.936959999999999</v>
      </c>
      <c r="S77" s="323">
        <v>76.934929999999994</v>
      </c>
      <c r="T77" s="323">
        <v>76.929220000000001</v>
      </c>
      <c r="U77" s="323">
        <v>76.923479999999998</v>
      </c>
      <c r="V77" s="323">
        <v>76.917360000000002</v>
      </c>
      <c r="W77" s="323">
        <v>76.913470000000004</v>
      </c>
      <c r="X77" s="323">
        <v>76.906689999999998</v>
      </c>
      <c r="Y77" s="337">
        <v>76.902810000000002</v>
      </c>
      <c r="Z77" s="323">
        <v>76.847660000000005</v>
      </c>
      <c r="AA77" s="323">
        <v>76.857749999999996</v>
      </c>
      <c r="AB77" s="4">
        <f t="shared" si="135"/>
        <v>76.85275</v>
      </c>
      <c r="AC77" s="323">
        <v>76.851820000000004</v>
      </c>
      <c r="AD77" s="221">
        <v>76.855999999999995</v>
      </c>
      <c r="AE77" s="418">
        <v>77.290679999999995</v>
      </c>
      <c r="AF77" s="4">
        <f t="shared" si="161"/>
        <v>0.43885999999999115</v>
      </c>
      <c r="AG77" s="4"/>
      <c r="AH77" s="18">
        <v>73.318880000000007</v>
      </c>
      <c r="AI77" s="285">
        <f t="shared" ref="AI77:AI89" si="172">D77-B77</f>
        <v>73.299840000000017</v>
      </c>
      <c r="AJ77" s="285">
        <f t="shared" si="136"/>
        <v>73.26121000000002</v>
      </c>
      <c r="AK77" s="285">
        <f t="shared" si="137"/>
        <v>73.221160000000012</v>
      </c>
      <c r="AL77" s="285">
        <f t="shared" si="138"/>
        <v>73.178610000000006</v>
      </c>
      <c r="AM77" s="338">
        <f t="shared" si="139"/>
        <v>73.156890000000018</v>
      </c>
      <c r="AN77" s="285">
        <f t="shared" si="140"/>
        <v>73.084340000000012</v>
      </c>
      <c r="AO77" s="285">
        <f t="shared" si="141"/>
        <v>73.044810000000012</v>
      </c>
      <c r="AP77" s="285">
        <f t="shared" si="142"/>
        <v>73.022610000000014</v>
      </c>
      <c r="AQ77" s="285">
        <f t="shared" si="143"/>
        <v>73.007500000000007</v>
      </c>
      <c r="AR77" s="285">
        <f t="shared" si="144"/>
        <v>72.996520000000018</v>
      </c>
      <c r="AS77" s="293">
        <f t="shared" si="145"/>
        <v>-0.16037000000000035</v>
      </c>
      <c r="AT77" s="322">
        <f t="shared" si="146"/>
        <v>72.983650000000011</v>
      </c>
      <c r="AU77" s="322">
        <f t="shared" si="147"/>
        <v>72.97711000000001</v>
      </c>
      <c r="AV77" s="322">
        <f t="shared" si="148"/>
        <v>72.971580000000017</v>
      </c>
      <c r="AW77" s="322">
        <f t="shared" si="149"/>
        <v>72.966480000000018</v>
      </c>
      <c r="AX77" s="322">
        <f t="shared" si="150"/>
        <v>72.965160000000012</v>
      </c>
      <c r="AY77" s="335">
        <f t="shared" si="151"/>
        <v>72.963130000000007</v>
      </c>
      <c r="AZ77" s="293">
        <f t="shared" si="162"/>
        <v>3.3390000000011355E-2</v>
      </c>
      <c r="BA77" s="293">
        <f t="shared" si="163"/>
        <v>0.1937600000000117</v>
      </c>
      <c r="BB77" s="322">
        <f t="shared" si="152"/>
        <v>72.957420000000013</v>
      </c>
      <c r="BC77" s="322">
        <f t="shared" si="153"/>
        <v>72.95168000000001</v>
      </c>
      <c r="BD77" s="322">
        <f t="shared" si="154"/>
        <v>72.945560000000015</v>
      </c>
      <c r="BE77" s="322">
        <f t="shared" si="155"/>
        <v>72.941670000000016</v>
      </c>
      <c r="BF77" s="322">
        <f t="shared" si="156"/>
        <v>72.93489000000001</v>
      </c>
      <c r="BG77" s="361">
        <f t="shared" si="157"/>
        <v>72.931010000000015</v>
      </c>
      <c r="BH77" s="322">
        <f t="shared" si="164"/>
        <v>3.2119999999991933E-2</v>
      </c>
      <c r="BI77" s="322">
        <f t="shared" si="165"/>
        <v>0.22588000000000363</v>
      </c>
      <c r="BJ77" s="169">
        <f t="shared" si="166"/>
        <v>72.875860000000017</v>
      </c>
      <c r="BK77" s="169">
        <f t="shared" si="167"/>
        <v>5.514999999999759E-2</v>
      </c>
      <c r="BL77" s="122">
        <v>0</v>
      </c>
      <c r="BM77" s="169">
        <f t="shared" si="160"/>
        <v>72.880020000000016</v>
      </c>
      <c r="BN77" s="169">
        <f t="shared" si="168"/>
        <v>4.1599999999988313E-3</v>
      </c>
      <c r="BO77" s="169">
        <f>AD77-B77+BL77</f>
        <v>72.884200000000007</v>
      </c>
      <c r="BP77" s="169">
        <f t="shared" si="170"/>
        <v>4.1799999999909687E-3</v>
      </c>
      <c r="BQ77" s="169">
        <f t="shared" si="171"/>
        <v>8.3399999999898E-3</v>
      </c>
      <c r="BS77" s="221" t="s">
        <v>38</v>
      </c>
      <c r="BT77" s="221">
        <f>AM77-AI77</f>
        <v>-0.14294999999999902</v>
      </c>
      <c r="BU77" s="221">
        <f>AR77-AI77</f>
        <v>-0.30331999999999937</v>
      </c>
      <c r="BV77" s="4">
        <f>AY77-AI77</f>
        <v>-0.33671000000001072</v>
      </c>
      <c r="BW77" s="4">
        <f>BG77-AI77</f>
        <v>-0.36883000000000266</v>
      </c>
      <c r="BX77" s="4">
        <f>BJ77-AI77</f>
        <v>-0.42398000000000025</v>
      </c>
    </row>
    <row r="78" spans="1:76" ht="15.75" thickBot="1" x14ac:dyDescent="0.3">
      <c r="A78" s="303" t="s">
        <v>40</v>
      </c>
      <c r="B78" s="237">
        <v>4.0852300000000028</v>
      </c>
      <c r="C78" s="240"/>
      <c r="D78" s="240">
        <v>77.186400000000006</v>
      </c>
      <c r="E78" s="240">
        <v>77.148499999999999</v>
      </c>
      <c r="F78" s="240">
        <v>77.104029999999995</v>
      </c>
      <c r="G78" s="240">
        <v>77.054770000000005</v>
      </c>
      <c r="H78" s="240">
        <v>77.030510000000007</v>
      </c>
      <c r="I78" s="240">
        <v>76.951650000000001</v>
      </c>
      <c r="J78" s="240">
        <v>76.907780000000002</v>
      </c>
      <c r="K78" s="240">
        <v>76.884519999999995</v>
      </c>
      <c r="L78" s="240">
        <v>76.86748</v>
      </c>
      <c r="M78" s="240">
        <v>76.855490000000003</v>
      </c>
      <c r="N78" s="204">
        <v>76.843329999999995</v>
      </c>
      <c r="O78" s="204">
        <v>76.834519999999998</v>
      </c>
      <c r="P78" s="204">
        <v>76.828559999999996</v>
      </c>
      <c r="Q78" s="204">
        <v>76.82441</v>
      </c>
      <c r="R78" s="204">
        <v>76.82038</v>
      </c>
      <c r="S78" s="323">
        <v>76.818010000000001</v>
      </c>
      <c r="T78" s="323">
        <v>76.812830000000005</v>
      </c>
      <c r="U78" s="323">
        <v>76.806650000000005</v>
      </c>
      <c r="V78" s="323">
        <v>76.799469999999999</v>
      </c>
      <c r="W78" s="323">
        <v>76.796130000000005</v>
      </c>
      <c r="X78" s="323">
        <v>76.789479999999998</v>
      </c>
      <c r="Y78" s="337">
        <v>76.786450000000002</v>
      </c>
      <c r="Z78" s="323">
        <v>76.730609999999999</v>
      </c>
      <c r="AA78" s="352">
        <v>75.89058</v>
      </c>
      <c r="AB78" s="4">
        <f t="shared" si="135"/>
        <v>75.885580000000004</v>
      </c>
      <c r="AC78" s="352">
        <v>75.886049999999997</v>
      </c>
      <c r="AD78" s="221">
        <v>75.889619999999994</v>
      </c>
      <c r="AE78" s="418">
        <v>76.362430000000003</v>
      </c>
      <c r="AF78" s="4">
        <f t="shared" si="161"/>
        <v>0.47638000000000602</v>
      </c>
      <c r="AG78" s="4"/>
      <c r="AH78" s="47">
        <v>73.127210000000005</v>
      </c>
      <c r="AI78" s="285">
        <f t="shared" si="172"/>
        <v>73.101169999999996</v>
      </c>
      <c r="AJ78" s="285">
        <f t="shared" si="136"/>
        <v>73.063269999999989</v>
      </c>
      <c r="AK78" s="285">
        <f t="shared" si="137"/>
        <v>73.018799999999999</v>
      </c>
      <c r="AL78" s="285">
        <f t="shared" si="138"/>
        <v>72.969539999999995</v>
      </c>
      <c r="AM78" s="338">
        <f t="shared" si="139"/>
        <v>72.945279999999997</v>
      </c>
      <c r="AN78" s="285">
        <f t="shared" si="140"/>
        <v>72.866420000000005</v>
      </c>
      <c r="AO78" s="285">
        <f t="shared" si="141"/>
        <v>72.822550000000007</v>
      </c>
      <c r="AP78" s="285">
        <f t="shared" si="142"/>
        <v>72.799289999999985</v>
      </c>
      <c r="AQ78" s="285">
        <f t="shared" si="143"/>
        <v>72.782250000000005</v>
      </c>
      <c r="AR78" s="285">
        <f t="shared" si="144"/>
        <v>72.770260000000007</v>
      </c>
      <c r="AS78" s="293">
        <f t="shared" si="145"/>
        <v>-0.17502000000000351</v>
      </c>
      <c r="AT78" s="322">
        <f t="shared" si="146"/>
        <v>72.758099999999985</v>
      </c>
      <c r="AU78" s="322">
        <f t="shared" si="147"/>
        <v>72.749290000000002</v>
      </c>
      <c r="AV78" s="322">
        <f t="shared" si="148"/>
        <v>72.743329999999986</v>
      </c>
      <c r="AW78" s="322">
        <f t="shared" si="149"/>
        <v>72.739180000000005</v>
      </c>
      <c r="AX78" s="322">
        <f t="shared" si="150"/>
        <v>72.735150000000004</v>
      </c>
      <c r="AY78" s="335">
        <f t="shared" si="151"/>
        <v>72.732779999999991</v>
      </c>
      <c r="AZ78" s="293">
        <f t="shared" si="162"/>
        <v>3.7480000000016389E-2</v>
      </c>
      <c r="BA78" s="293">
        <f t="shared" si="163"/>
        <v>0.21250000000000568</v>
      </c>
      <c r="BB78" s="322">
        <f t="shared" si="152"/>
        <v>72.727599999999995</v>
      </c>
      <c r="BC78" s="322">
        <f t="shared" si="153"/>
        <v>72.721419999999995</v>
      </c>
      <c r="BD78" s="322">
        <f t="shared" si="154"/>
        <v>72.71423999999999</v>
      </c>
      <c r="BE78" s="322">
        <f t="shared" si="155"/>
        <v>72.710900000000009</v>
      </c>
      <c r="BF78" s="322">
        <f t="shared" si="156"/>
        <v>72.704250000000002</v>
      </c>
      <c r="BG78" s="361">
        <f t="shared" si="157"/>
        <v>72.701220000000006</v>
      </c>
      <c r="BH78" s="322">
        <f t="shared" si="164"/>
        <v>3.1559999999984711E-2</v>
      </c>
      <c r="BI78" s="322">
        <f t="shared" si="165"/>
        <v>0.2440599999999904</v>
      </c>
      <c r="BJ78" s="169">
        <f t="shared" si="166"/>
        <v>72.645379999999989</v>
      </c>
      <c r="BK78" s="424">
        <f t="shared" si="167"/>
        <v>5.5840000000017653E-2</v>
      </c>
      <c r="BL78" s="237">
        <v>0.8500100000000117</v>
      </c>
      <c r="BM78" s="169">
        <f t="shared" si="160"/>
        <v>72.650829999999999</v>
      </c>
      <c r="BN78" s="169">
        <f t="shared" si="168"/>
        <v>5.450000000010391E-3</v>
      </c>
      <c r="BO78" s="169">
        <f t="shared" si="169"/>
        <v>72.654399999999995</v>
      </c>
      <c r="BP78" s="169">
        <f t="shared" si="170"/>
        <v>3.5699999999962984E-3</v>
      </c>
      <c r="BQ78" s="169">
        <f t="shared" si="171"/>
        <v>9.0200000000066893E-3</v>
      </c>
      <c r="BS78" s="221" t="s">
        <v>40</v>
      </c>
      <c r="BT78" s="221">
        <f>AM78-AI78</f>
        <v>-0.15588999999999942</v>
      </c>
      <c r="BU78" s="221">
        <f>AR78-AI78</f>
        <v>-0.33090999999998871</v>
      </c>
      <c r="BV78" s="4">
        <f>AY78-AI78</f>
        <v>-0.3683900000000051</v>
      </c>
      <c r="BW78" s="4">
        <f t="shared" ref="BW78:BW81" si="173">BG78-AI78</f>
        <v>-0.39994999999998981</v>
      </c>
      <c r="BX78" s="4">
        <f>BJ78-AI78</f>
        <v>-0.45579000000000747</v>
      </c>
    </row>
    <row r="79" spans="1:76" x14ac:dyDescent="0.25">
      <c r="A79" s="303" t="s">
        <v>41</v>
      </c>
      <c r="B79" s="237">
        <v>3.9894400000000072</v>
      </c>
      <c r="C79" s="240"/>
      <c r="D79" s="240">
        <v>77.158320000000003</v>
      </c>
      <c r="E79" s="240">
        <v>77.121009999999998</v>
      </c>
      <c r="F79" s="240">
        <v>77.079899999999995</v>
      </c>
      <c r="G79" s="240">
        <v>77.024950000000004</v>
      </c>
      <c r="H79" s="240">
        <v>77.004130000000004</v>
      </c>
      <c r="I79" s="240">
        <v>76.919200000000004</v>
      </c>
      <c r="J79" s="240">
        <v>76.873090000000005</v>
      </c>
      <c r="K79" s="240">
        <v>76.848929999999996</v>
      </c>
      <c r="L79" s="240">
        <v>76.831329999999994</v>
      </c>
      <c r="M79" s="240">
        <v>76.818899999999999</v>
      </c>
      <c r="N79" s="204">
        <v>76.806060000000002</v>
      </c>
      <c r="O79" s="204">
        <v>76.796599999999998</v>
      </c>
      <c r="P79" s="204">
        <v>76.791489999999996</v>
      </c>
      <c r="Q79" s="204">
        <v>76.790409999999994</v>
      </c>
      <c r="R79" s="204">
        <v>76.781720000000007</v>
      </c>
      <c r="S79" s="323">
        <v>76.779730000000001</v>
      </c>
      <c r="T79" s="323">
        <v>76.773769999999999</v>
      </c>
      <c r="U79" s="323">
        <v>76.768230000000003</v>
      </c>
      <c r="V79" s="323">
        <v>76.760949999999994</v>
      </c>
      <c r="W79" s="323">
        <v>76.757949999999994</v>
      </c>
      <c r="X79" s="204">
        <v>76.751630000000006</v>
      </c>
      <c r="Y79" s="372">
        <v>76.748649999999998</v>
      </c>
      <c r="Z79" s="323">
        <v>76.694580000000002</v>
      </c>
      <c r="AA79" s="323">
        <v>76.242739999999998</v>
      </c>
      <c r="AB79" s="4">
        <f t="shared" si="135"/>
        <v>76.237740000000002</v>
      </c>
      <c r="AC79" s="323">
        <v>76.238159999999993</v>
      </c>
      <c r="AD79" s="323">
        <v>76.240949999999998</v>
      </c>
      <c r="AE79" s="418">
        <v>76.737970000000004</v>
      </c>
      <c r="AF79" s="4">
        <f t="shared" si="161"/>
        <v>0.49981000000001075</v>
      </c>
      <c r="AG79" s="419"/>
      <c r="AH79" s="18">
        <v>73.200409999999991</v>
      </c>
      <c r="AI79" s="285">
        <f t="shared" si="172"/>
        <v>73.168880000000001</v>
      </c>
      <c r="AJ79" s="285">
        <f t="shared" si="136"/>
        <v>73.131569999999996</v>
      </c>
      <c r="AK79" s="285">
        <f t="shared" si="137"/>
        <v>73.090459999999993</v>
      </c>
      <c r="AL79" s="285">
        <f t="shared" si="138"/>
        <v>73.035510000000002</v>
      </c>
      <c r="AM79" s="338">
        <f t="shared" si="139"/>
        <v>73.014690000000002</v>
      </c>
      <c r="AN79" s="285">
        <f t="shared" si="140"/>
        <v>72.929760000000002</v>
      </c>
      <c r="AO79" s="285">
        <f t="shared" si="141"/>
        <v>72.883650000000003</v>
      </c>
      <c r="AP79" s="285">
        <f t="shared" si="142"/>
        <v>72.859489999999994</v>
      </c>
      <c r="AQ79" s="285">
        <f t="shared" si="143"/>
        <v>72.841889999999992</v>
      </c>
      <c r="AR79" s="285">
        <f t="shared" si="144"/>
        <v>72.829459999999997</v>
      </c>
      <c r="AS79" s="293">
        <f t="shared" si="145"/>
        <v>-0.18523000000000422</v>
      </c>
      <c r="AT79" s="322">
        <f t="shared" si="146"/>
        <v>72.81662</v>
      </c>
      <c r="AU79" s="322">
        <f t="shared" si="147"/>
        <v>72.807159999999996</v>
      </c>
      <c r="AV79" s="322">
        <f t="shared" si="148"/>
        <v>72.802049999999994</v>
      </c>
      <c r="AW79" s="322">
        <f t="shared" si="149"/>
        <v>72.800969999999992</v>
      </c>
      <c r="AX79" s="322">
        <f t="shared" si="150"/>
        <v>72.792280000000005</v>
      </c>
      <c r="AY79" s="335">
        <f t="shared" si="151"/>
        <v>72.790289999999999</v>
      </c>
      <c r="AZ79" s="308">
        <f t="shared" si="162"/>
        <v>3.9169999999998595E-2</v>
      </c>
      <c r="BA79" s="293">
        <f t="shared" si="163"/>
        <v>0.22440000000000282</v>
      </c>
      <c r="BB79" s="322">
        <f t="shared" si="152"/>
        <v>72.784329999999997</v>
      </c>
      <c r="BC79" s="322">
        <f t="shared" si="153"/>
        <v>72.778790000000001</v>
      </c>
      <c r="BD79" s="322">
        <f t="shared" si="154"/>
        <v>72.771509999999992</v>
      </c>
      <c r="BE79" s="322">
        <f t="shared" si="155"/>
        <v>72.768509999999992</v>
      </c>
      <c r="BF79" s="322">
        <f t="shared" si="156"/>
        <v>72.762190000000004</v>
      </c>
      <c r="BG79" s="361">
        <f t="shared" si="157"/>
        <v>72.759209999999996</v>
      </c>
      <c r="BH79" s="322">
        <f t="shared" si="164"/>
        <v>3.1080000000002883E-2</v>
      </c>
      <c r="BI79" s="322">
        <f t="shared" si="165"/>
        <v>0.2554800000000057</v>
      </c>
      <c r="BJ79" s="169">
        <f t="shared" si="166"/>
        <v>72.70514</v>
      </c>
      <c r="BK79" s="169">
        <f t="shared" si="167"/>
        <v>5.4069999999995844E-2</v>
      </c>
      <c r="BL79" s="237">
        <v>0.4496399999999976</v>
      </c>
      <c r="BM79" s="169">
        <f t="shared" si="160"/>
        <v>72.698359999999994</v>
      </c>
      <c r="BN79" s="169">
        <f t="shared" si="168"/>
        <v>-6.7800000000062255E-3</v>
      </c>
      <c r="BO79" s="169">
        <f t="shared" si="169"/>
        <v>72.701149999999998</v>
      </c>
      <c r="BP79" s="169">
        <f t="shared" si="170"/>
        <v>2.7900000000045111E-3</v>
      </c>
      <c r="BQ79" s="169">
        <f t="shared" si="171"/>
        <v>-3.9900000000017144E-3</v>
      </c>
      <c r="BS79" s="221" t="s">
        <v>41</v>
      </c>
      <c r="BT79" s="221">
        <f>AM79-AI79</f>
        <v>-0.15418999999999983</v>
      </c>
      <c r="BU79" s="221">
        <f>AR79-AI79</f>
        <v>-0.33942000000000405</v>
      </c>
      <c r="BV79" s="4">
        <f>AY79-AI79</f>
        <v>-0.37859000000000265</v>
      </c>
      <c r="BW79" s="4">
        <f t="shared" si="173"/>
        <v>-0.40967000000000553</v>
      </c>
      <c r="BX79" s="4">
        <f>BJ79-AI79</f>
        <v>-0.46374000000000137</v>
      </c>
    </row>
    <row r="80" spans="1:76" ht="15.75" thickBot="1" x14ac:dyDescent="0.3">
      <c r="A80" s="303" t="s">
        <v>42</v>
      </c>
      <c r="B80" s="237">
        <v>3.779069999999991</v>
      </c>
      <c r="C80" s="240"/>
      <c r="D80" s="240">
        <v>77.148120000000006</v>
      </c>
      <c r="E80" s="240">
        <v>77.085560000000001</v>
      </c>
      <c r="F80" s="240">
        <v>77.037260000000003</v>
      </c>
      <c r="G80" s="240">
        <v>76.978459999999998</v>
      </c>
      <c r="H80" s="240">
        <v>76.955070000000006</v>
      </c>
      <c r="I80" s="240">
        <v>76.867149999999995</v>
      </c>
      <c r="J80" s="240">
        <v>76.821579999999997</v>
      </c>
      <c r="K80" s="240">
        <v>76.797700000000006</v>
      </c>
      <c r="L80" s="240">
        <v>76.780550000000005</v>
      </c>
      <c r="M80" s="240">
        <v>76.768249999999995</v>
      </c>
      <c r="N80" s="204">
        <v>76.755369999999999</v>
      </c>
      <c r="O80" s="204">
        <v>76.746440000000007</v>
      </c>
      <c r="P80" s="204">
        <v>76.740549999999999</v>
      </c>
      <c r="Q80" s="204">
        <v>76.737179999999995</v>
      </c>
      <c r="R80" s="204">
        <v>76.732799999999997</v>
      </c>
      <c r="S80" s="323">
        <v>76.730710000000002</v>
      </c>
      <c r="T80" s="323">
        <v>76.725459999999998</v>
      </c>
      <c r="U80" s="323">
        <v>76.719579999999993</v>
      </c>
      <c r="V80" s="204">
        <v>76.712429999999998</v>
      </c>
      <c r="W80" s="323">
        <v>76.708830000000006</v>
      </c>
      <c r="X80" s="323">
        <v>76.702439999999996</v>
      </c>
      <c r="Y80" s="337">
        <v>76.699119999999994</v>
      </c>
      <c r="Z80" s="352">
        <v>76.643739999999994</v>
      </c>
      <c r="AA80" s="352">
        <v>75.90916</v>
      </c>
      <c r="AB80" s="4">
        <f t="shared" si="135"/>
        <v>75.904160000000005</v>
      </c>
      <c r="AC80" s="352">
        <v>75.904470000000003</v>
      </c>
      <c r="AD80" s="221">
        <v>75.907730000000001</v>
      </c>
      <c r="AE80" s="418">
        <v>76.426869999999994</v>
      </c>
      <c r="AF80" s="4">
        <f t="shared" si="161"/>
        <v>0.52239999999999043</v>
      </c>
      <c r="AG80" s="4"/>
      <c r="AH80" s="47">
        <v>73.397810000000007</v>
      </c>
      <c r="AI80" s="285">
        <f t="shared" si="172"/>
        <v>73.369050000000016</v>
      </c>
      <c r="AJ80" s="285">
        <f t="shared" si="136"/>
        <v>73.306490000000011</v>
      </c>
      <c r="AK80" s="285">
        <f t="shared" si="137"/>
        <v>73.258190000000013</v>
      </c>
      <c r="AL80" s="285">
        <f t="shared" si="138"/>
        <v>73.199390000000008</v>
      </c>
      <c r="AM80" s="338">
        <f t="shared" si="139"/>
        <v>73.176000000000016</v>
      </c>
      <c r="AN80" s="285">
        <f t="shared" si="140"/>
        <v>73.088080000000005</v>
      </c>
      <c r="AO80" s="285">
        <f t="shared" si="141"/>
        <v>73.042510000000007</v>
      </c>
      <c r="AP80" s="285">
        <f t="shared" si="142"/>
        <v>73.018630000000016</v>
      </c>
      <c r="AQ80" s="285">
        <f t="shared" si="143"/>
        <v>73.001480000000015</v>
      </c>
      <c r="AR80" s="285">
        <f t="shared" si="144"/>
        <v>72.989180000000005</v>
      </c>
      <c r="AS80" s="293">
        <f t="shared" si="145"/>
        <v>-0.18682000000001153</v>
      </c>
      <c r="AT80" s="322">
        <f t="shared" si="146"/>
        <v>72.976300000000009</v>
      </c>
      <c r="AU80" s="322">
        <f t="shared" si="147"/>
        <v>72.967370000000017</v>
      </c>
      <c r="AV80" s="322">
        <f t="shared" si="148"/>
        <v>72.961480000000009</v>
      </c>
      <c r="AW80" s="322">
        <f t="shared" si="149"/>
        <v>72.958110000000005</v>
      </c>
      <c r="AX80" s="322">
        <f t="shared" si="150"/>
        <v>72.953730000000007</v>
      </c>
      <c r="AY80" s="335">
        <f t="shared" si="151"/>
        <v>72.951640000000012</v>
      </c>
      <c r="AZ80" s="293">
        <f t="shared" si="162"/>
        <v>3.7539999999992801E-2</v>
      </c>
      <c r="BA80" s="293">
        <f t="shared" si="163"/>
        <v>0.22436000000000433</v>
      </c>
      <c r="BB80" s="322">
        <f t="shared" si="152"/>
        <v>72.946390000000008</v>
      </c>
      <c r="BC80" s="322">
        <f t="shared" si="153"/>
        <v>72.940510000000003</v>
      </c>
      <c r="BD80" s="322">
        <f t="shared" si="154"/>
        <v>72.933360000000008</v>
      </c>
      <c r="BE80" s="322">
        <f t="shared" si="155"/>
        <v>72.929760000000016</v>
      </c>
      <c r="BF80" s="322">
        <f t="shared" si="156"/>
        <v>72.923370000000006</v>
      </c>
      <c r="BG80" s="361">
        <f t="shared" si="157"/>
        <v>72.920050000000003</v>
      </c>
      <c r="BH80" s="322">
        <f t="shared" si="164"/>
        <v>3.1590000000008445E-2</v>
      </c>
      <c r="BI80" s="322">
        <f t="shared" si="165"/>
        <v>0.25595000000001278</v>
      </c>
      <c r="BJ80" s="169">
        <f t="shared" si="166"/>
        <v>72.864670000000004</v>
      </c>
      <c r="BK80" s="169">
        <f t="shared" si="167"/>
        <v>5.5379999999999541E-2</v>
      </c>
      <c r="BL80" s="237">
        <v>0.75001000000000317</v>
      </c>
      <c r="BM80" s="169">
        <f t="shared" si="160"/>
        <v>72.875410000000016</v>
      </c>
      <c r="BN80" s="169">
        <f t="shared" si="168"/>
        <v>1.0740000000012628E-2</v>
      </c>
      <c r="BO80" s="169">
        <f t="shared" si="169"/>
        <v>72.878670000000014</v>
      </c>
      <c r="BP80" s="169">
        <f t="shared" si="170"/>
        <v>3.2599999999973761E-3</v>
      </c>
      <c r="BQ80" s="169">
        <f t="shared" si="171"/>
        <v>1.4000000000010004E-2</v>
      </c>
      <c r="BS80" s="221" t="s">
        <v>42</v>
      </c>
      <c r="BT80" s="221">
        <f>AM80-AI80</f>
        <v>-0.1930499999999995</v>
      </c>
      <c r="BU80" s="221">
        <f>AR80-AI80</f>
        <v>-0.37987000000001103</v>
      </c>
      <c r="BV80" s="4">
        <f>AY80-AI80</f>
        <v>-0.41741000000000383</v>
      </c>
      <c r="BW80" s="4">
        <f t="shared" si="173"/>
        <v>-0.44900000000001228</v>
      </c>
      <c r="BX80" s="4">
        <f>BJ80-AI80</f>
        <v>-0.50438000000001182</v>
      </c>
    </row>
    <row r="81" spans="1:76" x14ac:dyDescent="0.25">
      <c r="A81" s="303" t="s">
        <v>43</v>
      </c>
      <c r="B81" s="237">
        <v>3.7638400000000081</v>
      </c>
      <c r="C81" s="240"/>
      <c r="D81" s="240">
        <v>77.310249999999996</v>
      </c>
      <c r="E81" s="240">
        <v>77.254980000000003</v>
      </c>
      <c r="F81" s="240">
        <v>77.206710000000001</v>
      </c>
      <c r="G81" s="240">
        <v>77.155479999999997</v>
      </c>
      <c r="H81" s="240">
        <v>77.129480000000001</v>
      </c>
      <c r="I81" s="240">
        <v>77.049229999999994</v>
      </c>
      <c r="J81" s="240">
        <v>77.006799999999998</v>
      </c>
      <c r="K81" s="240">
        <v>76.984849999999994</v>
      </c>
      <c r="L81" s="240">
        <v>76.969160000000002</v>
      </c>
      <c r="M81" s="240">
        <v>76.958680000000001</v>
      </c>
      <c r="N81" s="204">
        <v>76.947090000000003</v>
      </c>
      <c r="O81" s="204">
        <v>76.938789999999997</v>
      </c>
      <c r="P81" s="204">
        <v>76.933369999999996</v>
      </c>
      <c r="Q81" s="204">
        <v>76.927899999999994</v>
      </c>
      <c r="R81" s="204">
        <v>76.92689</v>
      </c>
      <c r="S81" s="323">
        <v>76.923439999999999</v>
      </c>
      <c r="T81" s="323">
        <v>76.920860000000005</v>
      </c>
      <c r="U81" s="323">
        <v>76.915549999999996</v>
      </c>
      <c r="V81" s="204">
        <v>76.908640000000005</v>
      </c>
      <c r="W81" s="323">
        <v>76.904430000000005</v>
      </c>
      <c r="X81" s="204">
        <v>76.897959999999998</v>
      </c>
      <c r="Y81" s="337">
        <v>76.894649999999999</v>
      </c>
      <c r="Z81" s="221">
        <v>76.840950000000007</v>
      </c>
      <c r="AA81" s="221">
        <v>76.850679999999997</v>
      </c>
      <c r="AB81" s="4">
        <f t="shared" si="135"/>
        <v>76.845680000000002</v>
      </c>
      <c r="AC81" s="221">
        <v>76.843779999999995</v>
      </c>
      <c r="AD81" s="221">
        <v>76.848749999999995</v>
      </c>
      <c r="AE81" s="418">
        <v>77.33211</v>
      </c>
      <c r="AF81" s="4">
        <f t="shared" si="161"/>
        <v>0.48833000000000482</v>
      </c>
      <c r="AG81" s="4"/>
      <c r="AH81" s="18">
        <v>73.568269999999998</v>
      </c>
      <c r="AI81" s="285">
        <f t="shared" si="172"/>
        <v>73.546409999999995</v>
      </c>
      <c r="AJ81" s="285">
        <f t="shared" si="136"/>
        <v>73.491140000000001</v>
      </c>
      <c r="AK81" s="285">
        <f t="shared" si="137"/>
        <v>73.442869999999999</v>
      </c>
      <c r="AL81" s="285">
        <f t="shared" si="138"/>
        <v>73.391639999999995</v>
      </c>
      <c r="AM81" s="338">
        <f t="shared" si="139"/>
        <v>73.365639999999999</v>
      </c>
      <c r="AN81" s="285">
        <f t="shared" si="140"/>
        <v>73.285389999999992</v>
      </c>
      <c r="AO81" s="285">
        <f t="shared" si="141"/>
        <v>73.242959999999997</v>
      </c>
      <c r="AP81" s="285">
        <f t="shared" si="142"/>
        <v>73.221009999999993</v>
      </c>
      <c r="AQ81" s="285">
        <f t="shared" si="143"/>
        <v>73.20532</v>
      </c>
      <c r="AR81" s="285">
        <f t="shared" si="144"/>
        <v>73.194839999999999</v>
      </c>
      <c r="AS81" s="293">
        <f t="shared" si="145"/>
        <v>-0.17079999999999984</v>
      </c>
      <c r="AT81" s="322">
        <f t="shared" si="146"/>
        <v>73.183250000000001</v>
      </c>
      <c r="AU81" s="322">
        <f t="shared" si="147"/>
        <v>73.174949999999995</v>
      </c>
      <c r="AV81" s="322">
        <f t="shared" si="148"/>
        <v>73.169529999999995</v>
      </c>
      <c r="AW81" s="322">
        <f t="shared" si="149"/>
        <v>73.164059999999992</v>
      </c>
      <c r="AX81" s="322">
        <f t="shared" si="150"/>
        <v>73.163049999999998</v>
      </c>
      <c r="AY81" s="335">
        <f t="shared" si="151"/>
        <v>73.159599999999998</v>
      </c>
      <c r="AZ81" s="293">
        <f t="shared" si="162"/>
        <v>3.5240000000001714E-2</v>
      </c>
      <c r="BA81" s="293">
        <f t="shared" si="163"/>
        <v>0.20604000000000156</v>
      </c>
      <c r="BB81" s="322">
        <f t="shared" si="152"/>
        <v>73.157020000000003</v>
      </c>
      <c r="BC81" s="322">
        <f t="shared" si="153"/>
        <v>73.151709999999994</v>
      </c>
      <c r="BD81" s="322">
        <f t="shared" si="154"/>
        <v>73.144800000000004</v>
      </c>
      <c r="BE81" s="322">
        <f t="shared" si="155"/>
        <v>73.140590000000003</v>
      </c>
      <c r="BF81" s="322">
        <f t="shared" si="156"/>
        <v>73.134119999999996</v>
      </c>
      <c r="BG81" s="361">
        <f t="shared" si="157"/>
        <v>73.130809999999997</v>
      </c>
      <c r="BH81" s="322">
        <f t="shared" si="164"/>
        <v>2.8790000000000759E-2</v>
      </c>
      <c r="BI81" s="322">
        <f t="shared" si="165"/>
        <v>0.23483000000000231</v>
      </c>
      <c r="BJ81" s="169">
        <f t="shared" si="166"/>
        <v>73.077110000000005</v>
      </c>
      <c r="BK81" s="169">
        <f t="shared" si="167"/>
        <v>5.3699999999992087E-2</v>
      </c>
      <c r="BL81" s="122">
        <v>0</v>
      </c>
      <c r="BM81" s="169">
        <f t="shared" si="160"/>
        <v>73.079939999999993</v>
      </c>
      <c r="BN81" s="169">
        <f t="shared" si="168"/>
        <v>2.8299999999887859E-3</v>
      </c>
      <c r="BO81" s="169">
        <f t="shared" si="169"/>
        <v>73.084909999999994</v>
      </c>
      <c r="BP81" s="169">
        <f t="shared" si="170"/>
        <v>4.970000000000141E-3</v>
      </c>
      <c r="BQ81" s="169">
        <f t="shared" si="171"/>
        <v>7.7999999999889269E-3</v>
      </c>
      <c r="BS81" s="221" t="s">
        <v>43</v>
      </c>
      <c r="BT81" s="221">
        <f>AM81-AI81</f>
        <v>-0.18076999999999543</v>
      </c>
      <c r="BU81" s="221">
        <f>AR81-AI81</f>
        <v>-0.35156999999999528</v>
      </c>
      <c r="BV81" s="4">
        <f>AY81-AI81</f>
        <v>-0.38680999999999699</v>
      </c>
      <c r="BW81" s="4">
        <f t="shared" si="173"/>
        <v>-0.41559999999999775</v>
      </c>
      <c r="BX81" s="4">
        <f>BJ81-AI81</f>
        <v>-0.46929999999998984</v>
      </c>
    </row>
    <row r="82" spans="1:76" ht="15.75" thickBot="1" x14ac:dyDescent="0.3">
      <c r="A82" s="303" t="s">
        <v>44</v>
      </c>
      <c r="B82" s="237">
        <v>3.7815499999999918</v>
      </c>
      <c r="C82" s="240"/>
      <c r="D82" s="240">
        <v>77.269069999999999</v>
      </c>
      <c r="E82" s="240">
        <v>77.19053000000001</v>
      </c>
      <c r="F82" s="240">
        <v>77.134209999999996</v>
      </c>
      <c r="G82" s="240">
        <v>77.076700000000002</v>
      </c>
      <c r="H82" s="240">
        <v>77.048749999999998</v>
      </c>
      <c r="I82" s="240">
        <v>76.960089999999994</v>
      </c>
      <c r="J82" s="240">
        <v>76.919520000000006</v>
      </c>
      <c r="K82" s="240">
        <v>76.89716</v>
      </c>
      <c r="L82" s="240">
        <v>76.883080000000007</v>
      </c>
      <c r="M82" s="240">
        <v>76.872140000000002</v>
      </c>
      <c r="N82" s="204">
        <v>76.860810000000001</v>
      </c>
      <c r="O82" s="204">
        <v>76.851780000000005</v>
      </c>
      <c r="P82" s="204">
        <v>76.845780000000005</v>
      </c>
      <c r="Q82" s="204">
        <v>76.840320000000006</v>
      </c>
      <c r="R82" s="204">
        <v>76.837779999999995</v>
      </c>
      <c r="S82" s="323">
        <v>76.837220000000002</v>
      </c>
      <c r="T82" s="204">
        <v>76.832949999999997</v>
      </c>
      <c r="U82" s="204">
        <v>76.826939999999993</v>
      </c>
      <c r="V82" s="204">
        <v>76.819370000000006</v>
      </c>
      <c r="W82" s="204">
        <v>76.81514</v>
      </c>
      <c r="X82" s="204">
        <v>76.807760000000002</v>
      </c>
      <c r="Y82" s="372">
        <v>76.80171</v>
      </c>
      <c r="Z82" s="221">
        <v>76.750280000000004</v>
      </c>
      <c r="AA82" s="221">
        <v>76.7667</v>
      </c>
      <c r="AB82" s="4">
        <f t="shared" si="135"/>
        <v>76.761700000000005</v>
      </c>
      <c r="AC82" s="221">
        <v>76.762299999999996</v>
      </c>
      <c r="AD82" s="221">
        <v>76.766300000000001</v>
      </c>
      <c r="AE82" s="418">
        <v>77.329899999999995</v>
      </c>
      <c r="AF82" s="4">
        <f>AE82-AC82</f>
        <v>0.56759999999999877</v>
      </c>
      <c r="AG82" s="4"/>
      <c r="AH82" s="47">
        <v>73.548349999999999</v>
      </c>
      <c r="AI82" s="285">
        <f t="shared" si="172"/>
        <v>73.487520000000004</v>
      </c>
      <c r="AJ82" s="285">
        <f t="shared" si="136"/>
        <v>73.408980000000014</v>
      </c>
      <c r="AK82" s="285">
        <f t="shared" si="137"/>
        <v>73.35266</v>
      </c>
      <c r="AL82" s="285">
        <f t="shared" si="138"/>
        <v>73.295150000000007</v>
      </c>
      <c r="AM82" s="338">
        <f t="shared" si="139"/>
        <v>73.267200000000003</v>
      </c>
      <c r="AN82" s="285">
        <f t="shared" si="140"/>
        <v>73.178539999999998</v>
      </c>
      <c r="AO82" s="285">
        <f t="shared" si="141"/>
        <v>73.13797000000001</v>
      </c>
      <c r="AP82" s="285">
        <f t="shared" si="142"/>
        <v>73.115610000000004</v>
      </c>
      <c r="AQ82" s="285">
        <f t="shared" si="143"/>
        <v>73.101530000000011</v>
      </c>
      <c r="AR82" s="285">
        <f t="shared" si="144"/>
        <v>73.090590000000006</v>
      </c>
      <c r="AS82" s="293">
        <f t="shared" si="145"/>
        <v>-0.1766099999999966</v>
      </c>
      <c r="AT82" s="322">
        <f t="shared" si="146"/>
        <v>73.079260000000005</v>
      </c>
      <c r="AU82" s="322">
        <f t="shared" si="147"/>
        <v>73.070230000000009</v>
      </c>
      <c r="AV82" s="322">
        <f t="shared" si="148"/>
        <v>73.064230000000009</v>
      </c>
      <c r="AW82" s="322">
        <f t="shared" si="149"/>
        <v>73.05877000000001</v>
      </c>
      <c r="AX82" s="322">
        <f t="shared" si="150"/>
        <v>73.056229999999999</v>
      </c>
      <c r="AY82" s="335">
        <f t="shared" si="151"/>
        <v>73.055670000000006</v>
      </c>
      <c r="AZ82" s="293">
        <f t="shared" si="162"/>
        <v>3.4919999999999618E-2</v>
      </c>
      <c r="BA82" s="293">
        <f t="shared" si="163"/>
        <v>0.21152999999999622</v>
      </c>
      <c r="BB82" s="322">
        <f t="shared" si="152"/>
        <v>73.051400000000001</v>
      </c>
      <c r="BC82" s="322">
        <f t="shared" si="153"/>
        <v>73.045389999999998</v>
      </c>
      <c r="BD82" s="322">
        <f t="shared" si="154"/>
        <v>73.037820000000011</v>
      </c>
      <c r="BE82" s="322">
        <f t="shared" si="155"/>
        <v>73.033590000000004</v>
      </c>
      <c r="BF82" s="322">
        <f t="shared" si="156"/>
        <v>73.026210000000006</v>
      </c>
      <c r="BG82" s="361">
        <f t="shared" si="157"/>
        <v>73.020160000000004</v>
      </c>
      <c r="BH82" s="334">
        <f t="shared" si="164"/>
        <v>3.5510000000002151E-2</v>
      </c>
      <c r="BI82" s="322">
        <f t="shared" si="165"/>
        <v>0.24703999999999837</v>
      </c>
      <c r="BJ82" s="169">
        <f t="shared" si="166"/>
        <v>72.968730000000008</v>
      </c>
      <c r="BK82" s="169">
        <f t="shared" si="167"/>
        <v>5.1429999999996312E-2</v>
      </c>
      <c r="BL82" s="122">
        <v>0</v>
      </c>
      <c r="BM82" s="169">
        <f t="shared" si="160"/>
        <v>72.98075</v>
      </c>
      <c r="BN82" s="169">
        <f>-BJ82+BM82</f>
        <v>1.2019999999992592E-2</v>
      </c>
      <c r="BO82" s="169">
        <f>AD82-B82+BL82</f>
        <v>72.984750000000005</v>
      </c>
      <c r="BP82" s="169">
        <f>-BM82+BO82</f>
        <v>4.0000000000048885E-3</v>
      </c>
      <c r="BQ82" s="169">
        <f>BN82+BP82</f>
        <v>1.6019999999997481E-2</v>
      </c>
    </row>
    <row r="83" spans="1:76" x14ac:dyDescent="0.25">
      <c r="A83" s="303" t="s">
        <v>46</v>
      </c>
      <c r="B83" s="304">
        <v>3.7671500000000018</v>
      </c>
      <c r="C83" s="240"/>
      <c r="D83" s="240">
        <v>77.203869999999995</v>
      </c>
      <c r="E83" s="240">
        <v>77.124639999999999</v>
      </c>
      <c r="F83" s="240">
        <v>77.072779999999995</v>
      </c>
      <c r="G83" s="240">
        <v>77.019379999999998</v>
      </c>
      <c r="H83" s="240">
        <v>76.995620000000002</v>
      </c>
      <c r="I83" s="240">
        <v>76.918909999999997</v>
      </c>
      <c r="J83" s="240">
        <v>76.877840000000006</v>
      </c>
      <c r="K83" s="240">
        <v>76.8566</v>
      </c>
      <c r="L83" s="240">
        <v>76.842600000000004</v>
      </c>
      <c r="M83" s="240">
        <v>76.832350000000005</v>
      </c>
      <c r="N83" s="204">
        <v>76.820760000000007</v>
      </c>
      <c r="O83" s="204">
        <v>76.812619999999995</v>
      </c>
      <c r="P83" s="204">
        <v>76.807569999999998</v>
      </c>
      <c r="Q83" s="204">
        <v>76.802350000000004</v>
      </c>
      <c r="R83" s="204">
        <v>76.801439999999999</v>
      </c>
      <c r="S83" s="323">
        <v>76.799329999999998</v>
      </c>
      <c r="T83" s="323">
        <v>76.794929999999994</v>
      </c>
      <c r="U83" s="323">
        <v>76.787080000000003</v>
      </c>
      <c r="V83" s="323">
        <v>76.781360000000006</v>
      </c>
      <c r="W83" s="323">
        <v>76.776560000000003</v>
      </c>
      <c r="X83" s="323">
        <v>76.769440000000003</v>
      </c>
      <c r="Y83" s="337">
        <v>76.765000000000001</v>
      </c>
      <c r="Z83" s="244">
        <v>76.710269999999994</v>
      </c>
      <c r="AA83" s="244">
        <v>76.72824</v>
      </c>
      <c r="AB83" s="4">
        <f t="shared" si="135"/>
        <v>76.723240000000004</v>
      </c>
      <c r="AC83" s="244">
        <v>76.721710000000002</v>
      </c>
      <c r="AD83" s="221">
        <v>76.726410000000001</v>
      </c>
      <c r="AE83" s="418">
        <v>77.250029999999995</v>
      </c>
      <c r="AF83" s="4">
        <f t="shared" si="161"/>
        <v>0.52831999999999368</v>
      </c>
      <c r="AG83" s="4"/>
      <c r="AH83" s="18">
        <v>73.482879999999994</v>
      </c>
      <c r="AI83" s="285">
        <f t="shared" si="172"/>
        <v>73.436719999999994</v>
      </c>
      <c r="AJ83" s="285">
        <f t="shared" si="136"/>
        <v>73.357489999999999</v>
      </c>
      <c r="AK83" s="285">
        <f t="shared" si="137"/>
        <v>73.305629999999994</v>
      </c>
      <c r="AL83" s="285">
        <f t="shared" si="138"/>
        <v>73.252229999999997</v>
      </c>
      <c r="AM83" s="338">
        <f t="shared" si="139"/>
        <v>73.228470000000002</v>
      </c>
      <c r="AN83" s="285">
        <f t="shared" si="140"/>
        <v>73.151759999999996</v>
      </c>
      <c r="AO83" s="285">
        <f t="shared" si="141"/>
        <v>73.110690000000005</v>
      </c>
      <c r="AP83" s="285">
        <f t="shared" si="142"/>
        <v>73.089449999999999</v>
      </c>
      <c r="AQ83" s="285">
        <f t="shared" si="143"/>
        <v>73.075450000000004</v>
      </c>
      <c r="AR83" s="285">
        <f t="shared" si="144"/>
        <v>73.065200000000004</v>
      </c>
      <c r="AS83" s="293">
        <f t="shared" si="145"/>
        <v>-0.16326999999999714</v>
      </c>
      <c r="AT83" s="322">
        <f t="shared" si="146"/>
        <v>73.053610000000006</v>
      </c>
      <c r="AU83" s="322">
        <f t="shared" si="147"/>
        <v>73.045469999999995</v>
      </c>
      <c r="AV83" s="322">
        <f t="shared" si="148"/>
        <v>73.040419999999997</v>
      </c>
      <c r="AW83" s="322">
        <f t="shared" si="149"/>
        <v>73.035200000000003</v>
      </c>
      <c r="AX83" s="322">
        <f t="shared" si="150"/>
        <v>73.034289999999999</v>
      </c>
      <c r="AY83" s="335">
        <f t="shared" si="151"/>
        <v>73.032179999999997</v>
      </c>
      <c r="AZ83" s="293">
        <f t="shared" si="162"/>
        <v>3.3020000000007599E-2</v>
      </c>
      <c r="BA83" s="293">
        <f t="shared" si="163"/>
        <v>0.19629000000000474</v>
      </c>
      <c r="BB83" s="322">
        <f t="shared" si="152"/>
        <v>73.027779999999993</v>
      </c>
      <c r="BC83" s="322">
        <f t="shared" si="153"/>
        <v>73.019930000000002</v>
      </c>
      <c r="BD83" s="322">
        <f t="shared" si="154"/>
        <v>73.014210000000006</v>
      </c>
      <c r="BE83" s="322">
        <f t="shared" si="155"/>
        <v>73.009410000000003</v>
      </c>
      <c r="BF83" s="322">
        <f t="shared" si="156"/>
        <v>73.002290000000002</v>
      </c>
      <c r="BG83" s="361">
        <f t="shared" si="157"/>
        <v>72.99785</v>
      </c>
      <c r="BH83" s="322">
        <f t="shared" si="164"/>
        <v>3.4329999999997085E-2</v>
      </c>
      <c r="BI83" s="322">
        <f t="shared" si="165"/>
        <v>0.23062000000000182</v>
      </c>
      <c r="BJ83" s="169">
        <f t="shared" si="166"/>
        <v>72.943119999999993</v>
      </c>
      <c r="BK83" s="169">
        <f t="shared" si="167"/>
        <v>5.4730000000006385E-2</v>
      </c>
      <c r="BL83" s="122">
        <v>0</v>
      </c>
      <c r="BM83" s="169">
        <f t="shared" si="160"/>
        <v>72.954560000000001</v>
      </c>
      <c r="BN83" s="169">
        <f>-BJ83+BM83</f>
        <v>1.1440000000007444E-2</v>
      </c>
      <c r="BO83" s="169">
        <f>AD83-B83+BL83</f>
        <v>72.95926</v>
      </c>
      <c r="BP83" s="169">
        <f>-BM83+BO83</f>
        <v>4.6999999999997044E-3</v>
      </c>
      <c r="BQ83" s="169">
        <f t="shared" si="171"/>
        <v>1.6140000000007149E-2</v>
      </c>
    </row>
    <row r="84" spans="1:76" x14ac:dyDescent="0.25">
      <c r="A84" s="303" t="s">
        <v>117</v>
      </c>
      <c r="B84" s="237">
        <v>0.98499999999999999</v>
      </c>
      <c r="C84" s="240"/>
      <c r="D84" s="240">
        <v>77.180009999999996</v>
      </c>
      <c r="E84" s="240">
        <v>77.112170000000006</v>
      </c>
      <c r="F84" s="240">
        <v>77.062309999999997</v>
      </c>
      <c r="G84" s="240">
        <v>77.005629999999996</v>
      </c>
      <c r="H84" s="240">
        <v>76.979230000000001</v>
      </c>
      <c r="I84" s="240">
        <v>76.893900000000002</v>
      </c>
      <c r="J84" s="240">
        <v>76.847710000000006</v>
      </c>
      <c r="K84" s="240">
        <v>76.82414</v>
      </c>
      <c r="L84" s="240">
        <v>76.806730000000002</v>
      </c>
      <c r="M84" s="240">
        <v>76.794399999999996</v>
      </c>
      <c r="N84" s="204">
        <v>76.781840000000003</v>
      </c>
      <c r="O84" s="204">
        <v>76.772760000000005</v>
      </c>
      <c r="P84" s="204">
        <v>76.76585</v>
      </c>
      <c r="Q84" s="204">
        <v>76.761030000000005</v>
      </c>
      <c r="R84" s="204">
        <v>76.758780000000002</v>
      </c>
      <c r="S84" s="323">
        <v>76.756429999999995</v>
      </c>
      <c r="T84" s="323">
        <v>76.751279999999994</v>
      </c>
      <c r="U84" s="323">
        <v>76.745149999999995</v>
      </c>
      <c r="V84" s="323">
        <v>76.737780000000001</v>
      </c>
      <c r="W84" s="323">
        <v>76.734390000000005</v>
      </c>
      <c r="X84" s="323">
        <v>76.727810000000005</v>
      </c>
      <c r="Y84" s="337">
        <v>76.72466</v>
      </c>
      <c r="Z84" s="323">
        <v>76.669070000000005</v>
      </c>
      <c r="AA84" s="323">
        <v>75.705370000000002</v>
      </c>
      <c r="AB84" s="4">
        <f>AA84-0.011</f>
        <v>75.694370000000006</v>
      </c>
      <c r="AC84" s="323"/>
      <c r="AE84" s="4"/>
      <c r="AF84" s="4"/>
      <c r="AG84" s="4"/>
      <c r="AH84" s="4">
        <f t="shared" ref="AH84:AH89" si="174">AA84-AI84</f>
        <v>-0.4896399999999943</v>
      </c>
      <c r="AI84" s="285">
        <f t="shared" si="172"/>
        <v>76.195009999999996</v>
      </c>
      <c r="AJ84" s="285">
        <f t="shared" si="136"/>
        <v>76.127170000000007</v>
      </c>
      <c r="AK84" s="285">
        <f t="shared" si="137"/>
        <v>76.077309999999997</v>
      </c>
      <c r="AL84" s="285">
        <f t="shared" si="138"/>
        <v>76.020629999999997</v>
      </c>
      <c r="AM84" s="338">
        <f t="shared" si="139"/>
        <v>75.994230000000002</v>
      </c>
      <c r="AN84" s="285">
        <f t="shared" si="140"/>
        <v>75.908900000000003</v>
      </c>
      <c r="AO84" s="285">
        <f t="shared" si="141"/>
        <v>75.862710000000007</v>
      </c>
      <c r="AP84" s="285">
        <f t="shared" si="142"/>
        <v>75.83914</v>
      </c>
      <c r="AQ84" s="285">
        <f t="shared" si="143"/>
        <v>75.821730000000002</v>
      </c>
      <c r="AR84" s="285">
        <f t="shared" si="144"/>
        <v>75.809399999999997</v>
      </c>
      <c r="AS84" s="293">
        <f t="shared" si="145"/>
        <v>-0.18483000000000516</v>
      </c>
      <c r="AT84" s="322">
        <f t="shared" si="146"/>
        <v>75.796840000000003</v>
      </c>
      <c r="AU84" s="322">
        <f t="shared" si="147"/>
        <v>75.787760000000006</v>
      </c>
      <c r="AV84" s="322">
        <f t="shared" si="148"/>
        <v>75.780850000000001</v>
      </c>
      <c r="AW84" s="322">
        <f t="shared" si="149"/>
        <v>75.776030000000006</v>
      </c>
      <c r="AX84" s="322">
        <f t="shared" si="150"/>
        <v>75.773780000000002</v>
      </c>
      <c r="AY84" s="335">
        <f t="shared" si="151"/>
        <v>75.771429999999995</v>
      </c>
      <c r="AZ84" s="293">
        <f t="shared" si="162"/>
        <v>3.7970000000001392E-2</v>
      </c>
      <c r="BA84" s="293">
        <f t="shared" si="163"/>
        <v>0.22280000000000655</v>
      </c>
      <c r="BB84" s="322">
        <f t="shared" si="152"/>
        <v>75.766279999999995</v>
      </c>
      <c r="BC84" s="322">
        <f t="shared" si="153"/>
        <v>75.760149999999996</v>
      </c>
      <c r="BD84" s="322">
        <f t="shared" si="154"/>
        <v>75.752780000000001</v>
      </c>
      <c r="BE84" s="322">
        <f t="shared" si="155"/>
        <v>75.749390000000005</v>
      </c>
      <c r="BF84" s="322">
        <f t="shared" si="156"/>
        <v>75.742810000000006</v>
      </c>
      <c r="BG84" s="361">
        <f t="shared" si="157"/>
        <v>75.739660000000001</v>
      </c>
      <c r="BH84" s="322">
        <f t="shared" si="164"/>
        <v>3.1769999999994525E-2</v>
      </c>
      <c r="BI84" s="322">
        <f t="shared" si="165"/>
        <v>0.25457000000000107</v>
      </c>
      <c r="BJ84" s="169">
        <f t="shared" si="166"/>
        <v>75.684070000000006</v>
      </c>
      <c r="BK84" s="424">
        <f t="shared" si="167"/>
        <v>5.5589999999995143E-2</v>
      </c>
      <c r="BL84" s="122" t="s">
        <v>386</v>
      </c>
      <c r="BM84" s="169">
        <f>AB84</f>
        <v>75.694370000000006</v>
      </c>
      <c r="BN84" s="169">
        <f t="shared" ref="BN84:BN89" si="175">-BJ84+BM84</f>
        <v>1.0300000000000864E-2</v>
      </c>
      <c r="BO84" s="122" t="s">
        <v>361</v>
      </c>
      <c r="BP84" s="122"/>
      <c r="BQ84" s="122"/>
    </row>
    <row r="85" spans="1:76" x14ac:dyDescent="0.25">
      <c r="A85" s="303" t="s">
        <v>119</v>
      </c>
      <c r="B85" s="237">
        <v>0.68499999999999994</v>
      </c>
      <c r="C85" s="240"/>
      <c r="D85" s="240">
        <v>77.140950000000004</v>
      </c>
      <c r="E85" s="240">
        <v>77.10127</v>
      </c>
      <c r="F85" s="240">
        <v>77.057779999999994</v>
      </c>
      <c r="G85" s="240">
        <v>77.005629999999996</v>
      </c>
      <c r="H85" s="240">
        <v>76.982470000000006</v>
      </c>
      <c r="I85" s="240">
        <v>76.896720000000002</v>
      </c>
      <c r="J85" s="240">
        <v>76.850700000000003</v>
      </c>
      <c r="K85" s="240">
        <v>76.826130000000006</v>
      </c>
      <c r="L85" s="240">
        <v>76.808319999999995</v>
      </c>
      <c r="M85" s="240">
        <v>76.795379999999994</v>
      </c>
      <c r="N85" s="204">
        <v>76.782570000000007</v>
      </c>
      <c r="O85" s="204">
        <v>76.773480000000006</v>
      </c>
      <c r="P85" s="204">
        <v>76.766949999999994</v>
      </c>
      <c r="Q85" s="204">
        <v>76.760890000000003</v>
      </c>
      <c r="R85" s="204">
        <v>76.758660000000006</v>
      </c>
      <c r="S85" s="323">
        <v>76.756379999999993</v>
      </c>
      <c r="T85" s="323">
        <v>76.750360000000001</v>
      </c>
      <c r="U85" s="323">
        <v>76.744370000000004</v>
      </c>
      <c r="V85" s="323">
        <v>76.737089999999995</v>
      </c>
      <c r="W85" s="323">
        <v>76.734110000000001</v>
      </c>
      <c r="X85" s="323">
        <v>76.727720000000005</v>
      </c>
      <c r="Y85" s="337">
        <v>76.724940000000004</v>
      </c>
      <c r="Z85" s="323">
        <v>76.670060000000007</v>
      </c>
      <c r="AA85" s="323">
        <v>75.982730000000004</v>
      </c>
      <c r="AB85" s="4">
        <f t="shared" ref="AB85:AB89" si="176">AA85-0.011</f>
        <v>75.971730000000008</v>
      </c>
      <c r="AE85" s="4"/>
      <c r="AF85" s="4"/>
      <c r="AG85" s="4"/>
      <c r="AH85" s="4">
        <f t="shared" si="174"/>
        <v>-0.47321999999999775</v>
      </c>
      <c r="AI85" s="285">
        <f t="shared" si="172"/>
        <v>76.455950000000001</v>
      </c>
      <c r="AJ85" s="285">
        <f t="shared" si="136"/>
        <v>76.416269999999997</v>
      </c>
      <c r="AK85" s="285">
        <f t="shared" si="137"/>
        <v>76.372779999999992</v>
      </c>
      <c r="AL85" s="285">
        <f t="shared" si="138"/>
        <v>76.320629999999994</v>
      </c>
      <c r="AM85" s="338">
        <f t="shared" si="139"/>
        <v>76.297470000000004</v>
      </c>
      <c r="AN85" s="285">
        <f t="shared" si="140"/>
        <v>76.21172</v>
      </c>
      <c r="AO85" s="285">
        <f t="shared" si="141"/>
        <v>76.165700000000001</v>
      </c>
      <c r="AP85" s="285">
        <f t="shared" si="142"/>
        <v>76.141130000000004</v>
      </c>
      <c r="AQ85" s="285">
        <f t="shared" si="143"/>
        <v>76.123319999999993</v>
      </c>
      <c r="AR85" s="285">
        <f t="shared" si="144"/>
        <v>76.110379999999992</v>
      </c>
      <c r="AS85" s="293">
        <f t="shared" si="145"/>
        <v>-0.18709000000001197</v>
      </c>
      <c r="AT85" s="322">
        <f t="shared" si="146"/>
        <v>76.097570000000005</v>
      </c>
      <c r="AU85" s="322">
        <f t="shared" si="147"/>
        <v>76.088480000000004</v>
      </c>
      <c r="AV85" s="322">
        <f t="shared" si="148"/>
        <v>76.081949999999992</v>
      </c>
      <c r="AW85" s="322">
        <f t="shared" si="149"/>
        <v>76.075890000000001</v>
      </c>
      <c r="AX85" s="322">
        <f t="shared" si="150"/>
        <v>76.073660000000004</v>
      </c>
      <c r="AY85" s="335">
        <f t="shared" si="151"/>
        <v>76.071379999999991</v>
      </c>
      <c r="AZ85" s="308">
        <f t="shared" si="162"/>
        <v>3.9000000000001478E-2</v>
      </c>
      <c r="BA85" s="293">
        <f t="shared" si="163"/>
        <v>0.22609000000001345</v>
      </c>
      <c r="BB85" s="322">
        <f t="shared" si="152"/>
        <v>76.065359999999998</v>
      </c>
      <c r="BC85" s="322">
        <f t="shared" si="153"/>
        <v>76.059370000000001</v>
      </c>
      <c r="BD85" s="322">
        <f t="shared" si="154"/>
        <v>76.052089999999993</v>
      </c>
      <c r="BE85" s="322">
        <f t="shared" si="155"/>
        <v>76.049109999999999</v>
      </c>
      <c r="BF85" s="322">
        <f t="shared" si="156"/>
        <v>76.042720000000003</v>
      </c>
      <c r="BG85" s="361">
        <f t="shared" si="157"/>
        <v>76.039940000000001</v>
      </c>
      <c r="BH85" s="322">
        <f t="shared" si="164"/>
        <v>3.1439999999989254E-2</v>
      </c>
      <c r="BI85" s="322">
        <f t="shared" si="165"/>
        <v>0.2575300000000027</v>
      </c>
      <c r="BJ85" s="169">
        <f t="shared" si="166"/>
        <v>75.985060000000004</v>
      </c>
      <c r="BK85" s="169">
        <f t="shared" si="167"/>
        <v>5.4879999999997153E-2</v>
      </c>
      <c r="BL85" s="122" t="s">
        <v>386</v>
      </c>
      <c r="BM85" s="428">
        <f t="shared" ref="BM85:BM89" si="177">AB85</f>
        <v>75.971730000000008</v>
      </c>
      <c r="BN85" s="169">
        <f t="shared" si="175"/>
        <v>-1.3329999999996289E-2</v>
      </c>
      <c r="BO85" s="122" t="s">
        <v>361</v>
      </c>
      <c r="BP85" s="122"/>
      <c r="BQ85" s="122"/>
    </row>
    <row r="86" spans="1:76" x14ac:dyDescent="0.25">
      <c r="A86" s="303" t="s">
        <v>120</v>
      </c>
      <c r="B86" s="237">
        <v>0.98499999999999999</v>
      </c>
      <c r="C86" s="240"/>
      <c r="D86" s="240">
        <v>77.150739999999999</v>
      </c>
      <c r="E86" s="240">
        <v>77.104960000000005</v>
      </c>
      <c r="F86" s="240">
        <v>77.060419999999993</v>
      </c>
      <c r="G86" s="240">
        <v>77.009820000000005</v>
      </c>
      <c r="H86" s="240">
        <v>76.987799999999993</v>
      </c>
      <c r="I86" s="240">
        <v>76.907510000000002</v>
      </c>
      <c r="J86" s="240">
        <v>76.862880000000004</v>
      </c>
      <c r="K86" s="240">
        <v>76.840180000000004</v>
      </c>
      <c r="L86" s="240">
        <v>76.823009999999996</v>
      </c>
      <c r="M86" s="240">
        <v>76.810829999999996</v>
      </c>
      <c r="N86" s="204">
        <v>76.799189999999996</v>
      </c>
      <c r="O86" s="204">
        <v>76.789569999999998</v>
      </c>
      <c r="P86" s="204">
        <v>76.783140000000003</v>
      </c>
      <c r="Q86" s="204">
        <v>76.77861</v>
      </c>
      <c r="R86" s="204">
        <v>76.775499999999994</v>
      </c>
      <c r="S86" s="323">
        <v>76.773009999999999</v>
      </c>
      <c r="T86" s="323">
        <v>76.767399999999995</v>
      </c>
      <c r="U86" s="323">
        <v>76.761309999999995</v>
      </c>
      <c r="V86" s="323">
        <v>76.754069999999999</v>
      </c>
      <c r="W86" s="323">
        <v>76.750600000000006</v>
      </c>
      <c r="X86" s="323">
        <v>76.743889999999993</v>
      </c>
      <c r="Y86" s="337">
        <v>76.740399999999994</v>
      </c>
      <c r="Z86" s="352">
        <v>76.683980000000005</v>
      </c>
      <c r="AA86" s="221">
        <v>75.70026</v>
      </c>
      <c r="AB86" s="4">
        <f t="shared" si="176"/>
        <v>75.689260000000004</v>
      </c>
      <c r="AE86" s="4"/>
      <c r="AF86" s="4"/>
      <c r="AG86" s="4"/>
      <c r="AH86" s="4">
        <f t="shared" si="174"/>
        <v>-0.46547999999999945</v>
      </c>
      <c r="AI86" s="285">
        <f t="shared" si="172"/>
        <v>76.16574</v>
      </c>
      <c r="AJ86" s="285">
        <f t="shared" si="136"/>
        <v>76.119960000000006</v>
      </c>
      <c r="AK86" s="285">
        <f t="shared" si="137"/>
        <v>76.075419999999994</v>
      </c>
      <c r="AL86" s="285">
        <f t="shared" si="138"/>
        <v>76.024820000000005</v>
      </c>
      <c r="AM86" s="338">
        <f t="shared" si="139"/>
        <v>76.002799999999993</v>
      </c>
      <c r="AN86" s="285">
        <f t="shared" si="140"/>
        <v>75.922510000000003</v>
      </c>
      <c r="AO86" s="285">
        <f t="shared" si="141"/>
        <v>75.877880000000005</v>
      </c>
      <c r="AP86" s="285">
        <f t="shared" si="142"/>
        <v>75.855180000000004</v>
      </c>
      <c r="AQ86" s="285">
        <f t="shared" si="143"/>
        <v>75.838009999999997</v>
      </c>
      <c r="AR86" s="285">
        <f t="shared" si="144"/>
        <v>75.825829999999996</v>
      </c>
      <c r="AS86" s="293">
        <f t="shared" si="145"/>
        <v>-0.17696999999999719</v>
      </c>
      <c r="AT86" s="322">
        <f t="shared" si="146"/>
        <v>75.814189999999996</v>
      </c>
      <c r="AU86" s="322">
        <f t="shared" si="147"/>
        <v>75.804569999999998</v>
      </c>
      <c r="AV86" s="322">
        <f t="shared" si="148"/>
        <v>75.798140000000004</v>
      </c>
      <c r="AW86" s="322">
        <f t="shared" si="149"/>
        <v>75.793610000000001</v>
      </c>
      <c r="AX86" s="322">
        <f t="shared" si="150"/>
        <v>75.790499999999994</v>
      </c>
      <c r="AY86" s="335">
        <f t="shared" si="151"/>
        <v>75.78801</v>
      </c>
      <c r="AZ86" s="293">
        <f t="shared" si="162"/>
        <v>3.7819999999996412E-2</v>
      </c>
      <c r="BA86" s="293">
        <f t="shared" si="163"/>
        <v>0.2147899999999936</v>
      </c>
      <c r="BB86" s="322">
        <f t="shared" si="152"/>
        <v>75.782399999999996</v>
      </c>
      <c r="BC86" s="322">
        <f t="shared" si="153"/>
        <v>75.776309999999995</v>
      </c>
      <c r="BD86" s="322">
        <f t="shared" si="154"/>
        <v>75.769069999999999</v>
      </c>
      <c r="BE86" s="322">
        <f t="shared" si="155"/>
        <v>75.765600000000006</v>
      </c>
      <c r="BF86" s="322">
        <f t="shared" si="156"/>
        <v>75.758889999999994</v>
      </c>
      <c r="BG86" s="361">
        <f t="shared" si="157"/>
        <v>75.755399999999995</v>
      </c>
      <c r="BH86" s="322">
        <f t="shared" si="164"/>
        <v>3.2610000000005357E-2</v>
      </c>
      <c r="BI86" s="322">
        <f t="shared" si="165"/>
        <v>0.24739999999999895</v>
      </c>
      <c r="BJ86" s="169">
        <f t="shared" si="166"/>
        <v>75.698980000000006</v>
      </c>
      <c r="BK86" s="424">
        <f t="shared" si="167"/>
        <v>5.641999999998859E-2</v>
      </c>
      <c r="BL86" s="122" t="s">
        <v>386</v>
      </c>
      <c r="BM86" s="169">
        <f t="shared" si="177"/>
        <v>75.689260000000004</v>
      </c>
      <c r="BN86" s="169">
        <f t="shared" si="175"/>
        <v>-9.7200000000015052E-3</v>
      </c>
      <c r="BO86" s="122" t="s">
        <v>361</v>
      </c>
      <c r="BP86" s="122"/>
      <c r="BQ86" s="122"/>
    </row>
    <row r="87" spans="1:76" x14ac:dyDescent="0.25">
      <c r="A87" s="303" t="s">
        <v>121</v>
      </c>
      <c r="B87" s="237">
        <v>1.135</v>
      </c>
      <c r="C87" s="240"/>
      <c r="D87" s="240">
        <v>77.109620000000007</v>
      </c>
      <c r="E87" s="240">
        <v>77.03613</v>
      </c>
      <c r="F87" s="240">
        <v>76.988640000000004</v>
      </c>
      <c r="G87" s="240">
        <v>76.937250000000006</v>
      </c>
      <c r="H87" s="240">
        <v>76.915909999999997</v>
      </c>
      <c r="I87" s="240">
        <v>76.839029999999994</v>
      </c>
      <c r="J87" s="240">
        <v>76.797539999999998</v>
      </c>
      <c r="K87" s="240">
        <v>76.774860000000004</v>
      </c>
      <c r="L87" s="240">
        <v>76.759050000000002</v>
      </c>
      <c r="M87" s="240">
        <v>76.748840000000001</v>
      </c>
      <c r="N87" s="204">
        <v>76.736199999999997</v>
      </c>
      <c r="O87" s="204">
        <v>76.728089999999995</v>
      </c>
      <c r="P87" s="204">
        <v>76.722449999999995</v>
      </c>
      <c r="Q87" s="204">
        <v>76.717740000000006</v>
      </c>
      <c r="R87" s="204">
        <v>76.716030000000003</v>
      </c>
      <c r="S87" s="323">
        <v>76.713980000000006</v>
      </c>
      <c r="T87" s="244">
        <v>76.706530000000001</v>
      </c>
      <c r="U87" s="204">
        <v>76.7029</v>
      </c>
      <c r="V87" s="323">
        <v>76.695449999999994</v>
      </c>
      <c r="W87" s="323">
        <v>76.691339999999997</v>
      </c>
      <c r="X87" s="323">
        <v>76.684209999999993</v>
      </c>
      <c r="Y87" s="253">
        <v>76.680449999999993</v>
      </c>
      <c r="Z87" s="244">
        <v>76.624430000000004</v>
      </c>
      <c r="AA87" s="244">
        <v>75.520099999999999</v>
      </c>
      <c r="AB87" s="4">
        <f t="shared" si="176"/>
        <v>75.509100000000004</v>
      </c>
      <c r="AC87" s="244"/>
      <c r="AE87" s="4"/>
      <c r="AF87" s="4"/>
      <c r="AG87" s="4"/>
      <c r="AH87" s="4">
        <f t="shared" si="174"/>
        <v>-0.45452000000000226</v>
      </c>
      <c r="AI87" s="285">
        <f t="shared" si="172"/>
        <v>75.974620000000002</v>
      </c>
      <c r="AJ87" s="285">
        <f t="shared" si="136"/>
        <v>75.901129999999995</v>
      </c>
      <c r="AK87" s="285">
        <f t="shared" si="137"/>
        <v>75.853639999999999</v>
      </c>
      <c r="AL87" s="285">
        <f t="shared" si="138"/>
        <v>75.802250000000001</v>
      </c>
      <c r="AM87" s="338">
        <f t="shared" si="139"/>
        <v>75.780909999999992</v>
      </c>
      <c r="AN87" s="285">
        <f t="shared" si="140"/>
        <v>75.704029999999989</v>
      </c>
      <c r="AO87" s="285">
        <f t="shared" si="141"/>
        <v>75.662539999999993</v>
      </c>
      <c r="AP87" s="285">
        <f t="shared" si="142"/>
        <v>75.639859999999999</v>
      </c>
      <c r="AQ87" s="285">
        <f t="shared" si="143"/>
        <v>75.624049999999997</v>
      </c>
      <c r="AR87" s="285">
        <f t="shared" si="144"/>
        <v>75.613839999999996</v>
      </c>
      <c r="AS87" s="293">
        <f t="shared" si="145"/>
        <v>-0.16706999999999539</v>
      </c>
      <c r="AT87" s="322">
        <f t="shared" si="146"/>
        <v>75.601199999999992</v>
      </c>
      <c r="AU87" s="322">
        <f t="shared" si="147"/>
        <v>75.593089999999989</v>
      </c>
      <c r="AV87" s="322">
        <f t="shared" si="148"/>
        <v>75.58744999999999</v>
      </c>
      <c r="AW87" s="322">
        <f t="shared" si="149"/>
        <v>75.582740000000001</v>
      </c>
      <c r="AX87" s="322">
        <f t="shared" si="150"/>
        <v>75.581029999999998</v>
      </c>
      <c r="AY87" s="335">
        <f t="shared" si="151"/>
        <v>75.578980000000001</v>
      </c>
      <c r="AZ87" s="293">
        <f t="shared" si="162"/>
        <v>3.4859999999994784E-2</v>
      </c>
      <c r="BA87" s="293">
        <f t="shared" si="163"/>
        <v>0.20192999999999017</v>
      </c>
      <c r="BB87" s="322">
        <f t="shared" si="152"/>
        <v>75.571529999999996</v>
      </c>
      <c r="BC87" s="322">
        <f t="shared" si="153"/>
        <v>75.567899999999995</v>
      </c>
      <c r="BD87" s="322">
        <f t="shared" si="154"/>
        <v>75.560449999999989</v>
      </c>
      <c r="BE87" s="322">
        <f t="shared" si="155"/>
        <v>75.556339999999992</v>
      </c>
      <c r="BF87" s="322">
        <f t="shared" si="156"/>
        <v>75.549209999999988</v>
      </c>
      <c r="BG87" s="361">
        <f t="shared" si="157"/>
        <v>75.545449999999988</v>
      </c>
      <c r="BH87" s="322">
        <f t="shared" si="164"/>
        <v>3.353000000001316E-2</v>
      </c>
      <c r="BI87" s="322">
        <f t="shared" si="165"/>
        <v>0.23546000000000333</v>
      </c>
      <c r="BJ87" s="169">
        <f t="shared" si="166"/>
        <v>75.489429999999999</v>
      </c>
      <c r="BK87" s="424">
        <f t="shared" si="167"/>
        <v>5.6019999999989523E-2</v>
      </c>
      <c r="BL87" s="122" t="s">
        <v>386</v>
      </c>
      <c r="BM87" s="169">
        <f t="shared" si="177"/>
        <v>75.509100000000004</v>
      </c>
      <c r="BN87" s="169">
        <f t="shared" si="175"/>
        <v>1.9670000000004961E-2</v>
      </c>
      <c r="BO87" s="122" t="s">
        <v>361</v>
      </c>
      <c r="BP87" s="122"/>
      <c r="BQ87" s="122"/>
    </row>
    <row r="88" spans="1:76" x14ac:dyDescent="0.25">
      <c r="A88" s="303" t="s">
        <v>123</v>
      </c>
      <c r="B88" s="237">
        <v>0.68499999999999994</v>
      </c>
      <c r="C88" s="240"/>
      <c r="D88" s="240">
        <v>77.112840000000006</v>
      </c>
      <c r="E88" s="240">
        <v>77.064250000000001</v>
      </c>
      <c r="F88" s="240">
        <v>77.0154</v>
      </c>
      <c r="G88" s="240">
        <v>76.957809999999995</v>
      </c>
      <c r="H88" s="240">
        <v>76.936099999999996</v>
      </c>
      <c r="I88" s="240">
        <v>76.847629999999995</v>
      </c>
      <c r="J88" s="240">
        <v>76.800640000000001</v>
      </c>
      <c r="K88" s="240">
        <v>76.774979999999999</v>
      </c>
      <c r="L88" s="240">
        <v>76.758080000000007</v>
      </c>
      <c r="M88" s="240">
        <v>76.744870000000006</v>
      </c>
      <c r="N88" s="204">
        <v>76.734129999999993</v>
      </c>
      <c r="O88" s="204">
        <v>76.723609999999994</v>
      </c>
      <c r="P88" s="204">
        <v>76.716800000000006</v>
      </c>
      <c r="Q88" s="204">
        <v>76.712630000000004</v>
      </c>
      <c r="R88" s="204">
        <v>76.708789999999993</v>
      </c>
      <c r="S88" s="323">
        <v>76.705690000000004</v>
      </c>
      <c r="T88" s="204">
        <v>76.699860000000001</v>
      </c>
      <c r="U88" s="323">
        <v>76.693680000000001</v>
      </c>
      <c r="V88" s="323">
        <v>76.686160000000001</v>
      </c>
      <c r="W88" s="323">
        <v>76.682940000000002</v>
      </c>
      <c r="X88" s="323">
        <v>76.676659999999998</v>
      </c>
      <c r="Y88" s="281">
        <v>76.67362</v>
      </c>
      <c r="Z88" s="352">
        <v>76.619190000000003</v>
      </c>
      <c r="AA88" s="352">
        <v>75.93826</v>
      </c>
      <c r="AB88" s="4">
        <f t="shared" si="176"/>
        <v>75.927260000000004</v>
      </c>
      <c r="AC88" s="352"/>
      <c r="AE88" s="4"/>
      <c r="AF88" s="4"/>
      <c r="AG88" s="4"/>
      <c r="AH88" s="4">
        <f t="shared" si="174"/>
        <v>-0.48958000000000368</v>
      </c>
      <c r="AI88" s="285">
        <f t="shared" si="172"/>
        <v>76.427840000000003</v>
      </c>
      <c r="AJ88" s="285">
        <f t="shared" si="136"/>
        <v>76.379249999999999</v>
      </c>
      <c r="AK88" s="285">
        <f t="shared" si="137"/>
        <v>76.330399999999997</v>
      </c>
      <c r="AL88" s="285">
        <f t="shared" si="138"/>
        <v>76.272809999999993</v>
      </c>
      <c r="AM88" s="338">
        <f t="shared" si="139"/>
        <v>76.251099999999994</v>
      </c>
      <c r="AN88" s="285">
        <f t="shared" si="140"/>
        <v>76.162629999999993</v>
      </c>
      <c r="AO88" s="285">
        <f t="shared" si="141"/>
        <v>76.115639999999999</v>
      </c>
      <c r="AP88" s="285">
        <f t="shared" si="142"/>
        <v>76.089979999999997</v>
      </c>
      <c r="AQ88" s="285">
        <f t="shared" si="143"/>
        <v>76.073080000000004</v>
      </c>
      <c r="AR88" s="285">
        <f t="shared" si="144"/>
        <v>76.059870000000004</v>
      </c>
      <c r="AS88" s="308">
        <f t="shared" si="145"/>
        <v>-0.19122999999999024</v>
      </c>
      <c r="AT88" s="322">
        <f t="shared" si="146"/>
        <v>76.049129999999991</v>
      </c>
      <c r="AU88" s="322">
        <f t="shared" si="147"/>
        <v>76.038609999999991</v>
      </c>
      <c r="AV88" s="322">
        <f t="shared" si="148"/>
        <v>76.031800000000004</v>
      </c>
      <c r="AW88" s="322">
        <f t="shared" si="149"/>
        <v>76.027630000000002</v>
      </c>
      <c r="AX88" s="322">
        <f t="shared" si="150"/>
        <v>76.023789999999991</v>
      </c>
      <c r="AY88" s="335">
        <f t="shared" si="151"/>
        <v>76.020690000000002</v>
      </c>
      <c r="AZ88" s="308">
        <f t="shared" si="162"/>
        <v>3.9180000000001769E-2</v>
      </c>
      <c r="BA88" s="308">
        <f t="shared" si="163"/>
        <v>0.23040999999999201</v>
      </c>
      <c r="BB88" s="322">
        <f t="shared" si="152"/>
        <v>76.014859999999999</v>
      </c>
      <c r="BC88" s="322">
        <f t="shared" si="153"/>
        <v>76.008679999999998</v>
      </c>
      <c r="BD88" s="322">
        <f t="shared" si="154"/>
        <v>76.001159999999999</v>
      </c>
      <c r="BE88" s="322">
        <f t="shared" si="155"/>
        <v>75.99794</v>
      </c>
      <c r="BF88" s="322">
        <f t="shared" si="156"/>
        <v>75.991659999999996</v>
      </c>
      <c r="BG88" s="361">
        <f t="shared" si="157"/>
        <v>75.988619999999997</v>
      </c>
      <c r="BH88" s="322">
        <f t="shared" si="164"/>
        <v>3.2070000000004484E-2</v>
      </c>
      <c r="BI88" s="334">
        <f t="shared" si="165"/>
        <v>0.26247999999999649</v>
      </c>
      <c r="BJ88" s="169">
        <f t="shared" si="166"/>
        <v>75.934190000000001</v>
      </c>
      <c r="BK88" s="169">
        <f t="shared" si="167"/>
        <v>5.4429999999996426E-2</v>
      </c>
      <c r="BL88" s="122" t="s">
        <v>386</v>
      </c>
      <c r="BM88" s="169">
        <f t="shared" si="177"/>
        <v>75.927260000000004</v>
      </c>
      <c r="BN88" s="169">
        <f t="shared" si="175"/>
        <v>-6.9299999999969941E-3</v>
      </c>
      <c r="BO88" s="122" t="s">
        <v>361</v>
      </c>
      <c r="BP88" s="122"/>
      <c r="BQ88" s="122"/>
    </row>
    <row r="89" spans="1:76" ht="15.75" thickBot="1" x14ac:dyDescent="0.3">
      <c r="A89" s="305" t="s">
        <v>124</v>
      </c>
      <c r="B89" s="24">
        <v>1.135</v>
      </c>
      <c r="C89" s="256"/>
      <c r="D89" s="256">
        <v>77.170019999999994</v>
      </c>
      <c r="E89" s="256">
        <v>77.097790000000003</v>
      </c>
      <c r="F89" s="256">
        <v>77.045760000000001</v>
      </c>
      <c r="G89" s="256">
        <v>76.986620000000002</v>
      </c>
      <c r="H89" s="256">
        <v>76.961590000000001</v>
      </c>
      <c r="I89" s="256">
        <v>76.881330000000005</v>
      </c>
      <c r="J89" s="256">
        <v>76.837829999999997</v>
      </c>
      <c r="K89" s="256">
        <v>76.815770000000001</v>
      </c>
      <c r="L89" s="256">
        <v>76.801090000000002</v>
      </c>
      <c r="M89" s="256">
        <v>76.789330000000007</v>
      </c>
      <c r="N89" s="373">
        <v>76.776949999999999</v>
      </c>
      <c r="O89" s="373">
        <v>76.768090000000001</v>
      </c>
      <c r="P89" s="373">
        <v>76.76249</v>
      </c>
      <c r="Q89" s="373">
        <v>76.757109999999997</v>
      </c>
      <c r="R89" s="373">
        <v>76.755769999999998</v>
      </c>
      <c r="S89" s="374">
        <v>76.753640000000004</v>
      </c>
      <c r="T89" s="374">
        <v>76.748940000000005</v>
      </c>
      <c r="U89" s="374">
        <v>76.743269999999995</v>
      </c>
      <c r="V89" s="374">
        <v>76.735839999999996</v>
      </c>
      <c r="W89" s="374">
        <v>76.731979999999993</v>
      </c>
      <c r="X89" s="374">
        <v>76.72533</v>
      </c>
      <c r="Y89" s="375">
        <v>76.721800000000002</v>
      </c>
      <c r="Z89" s="323">
        <v>76.667000000000002</v>
      </c>
      <c r="AA89" s="323">
        <v>75.555909999999997</v>
      </c>
      <c r="AB89" s="4">
        <f t="shared" si="176"/>
        <v>75.544910000000002</v>
      </c>
      <c r="AC89" s="323"/>
      <c r="AE89" s="4"/>
      <c r="AF89" s="4"/>
      <c r="AG89" s="4"/>
      <c r="AH89" s="4">
        <f t="shared" si="174"/>
        <v>-0.47910999999999149</v>
      </c>
      <c r="AI89" s="285">
        <f t="shared" si="172"/>
        <v>76.035019999999989</v>
      </c>
      <c r="AJ89" s="285">
        <f t="shared" si="136"/>
        <v>75.962789999999998</v>
      </c>
      <c r="AK89" s="285">
        <f t="shared" si="137"/>
        <v>75.910759999999996</v>
      </c>
      <c r="AL89" s="285">
        <f t="shared" si="138"/>
        <v>75.851619999999997</v>
      </c>
      <c r="AM89" s="338">
        <f t="shared" si="139"/>
        <v>75.826589999999996</v>
      </c>
      <c r="AN89" s="285">
        <f t="shared" si="140"/>
        <v>75.74633</v>
      </c>
      <c r="AO89" s="285">
        <f t="shared" si="141"/>
        <v>75.702829999999992</v>
      </c>
      <c r="AP89" s="285">
        <f t="shared" si="142"/>
        <v>75.680769999999995</v>
      </c>
      <c r="AQ89" s="285">
        <f t="shared" si="143"/>
        <v>75.666089999999997</v>
      </c>
      <c r="AR89" s="285">
        <f t="shared" si="144"/>
        <v>75.654330000000002</v>
      </c>
      <c r="AS89" s="294">
        <f t="shared" si="145"/>
        <v>-0.17225999999999431</v>
      </c>
      <c r="AT89" s="324">
        <f t="shared" si="146"/>
        <v>75.641949999999994</v>
      </c>
      <c r="AU89" s="322">
        <f t="shared" si="147"/>
        <v>75.633089999999996</v>
      </c>
      <c r="AV89" s="322">
        <f t="shared" si="148"/>
        <v>75.627489999999995</v>
      </c>
      <c r="AW89" s="322">
        <f t="shared" si="149"/>
        <v>75.622109999999992</v>
      </c>
      <c r="AX89" s="322">
        <f t="shared" si="150"/>
        <v>75.620769999999993</v>
      </c>
      <c r="AY89" s="335">
        <f t="shared" si="151"/>
        <v>75.618639999999999</v>
      </c>
      <c r="AZ89" s="294">
        <f t="shared" si="162"/>
        <v>3.5690000000002442E-2</v>
      </c>
      <c r="BA89" s="294">
        <f>AM89-AY89</f>
        <v>0.20794999999999675</v>
      </c>
      <c r="BB89" s="322">
        <f t="shared" si="152"/>
        <v>75.613939999999999</v>
      </c>
      <c r="BC89" s="322">
        <f t="shared" si="153"/>
        <v>75.60826999999999</v>
      </c>
      <c r="BD89" s="322">
        <f t="shared" si="154"/>
        <v>75.600839999999991</v>
      </c>
      <c r="BE89" s="322">
        <f t="shared" si="155"/>
        <v>75.596979999999988</v>
      </c>
      <c r="BF89" s="322">
        <f t="shared" si="156"/>
        <v>75.590329999999994</v>
      </c>
      <c r="BG89" s="361">
        <f t="shared" si="157"/>
        <v>75.586799999999997</v>
      </c>
      <c r="BH89" s="322">
        <f t="shared" si="164"/>
        <v>3.1840000000002533E-2</v>
      </c>
      <c r="BI89" s="322">
        <f t="shared" si="165"/>
        <v>0.23978999999999928</v>
      </c>
      <c r="BJ89" s="169">
        <f t="shared" si="166"/>
        <v>75.531999999999996</v>
      </c>
      <c r="BK89" s="169">
        <f t="shared" si="167"/>
        <v>5.4800000000000182E-2</v>
      </c>
      <c r="BL89" s="122" t="s">
        <v>386</v>
      </c>
      <c r="BM89" s="169">
        <f t="shared" si="177"/>
        <v>75.544910000000002</v>
      </c>
      <c r="BN89" s="169">
        <f t="shared" si="175"/>
        <v>1.2910000000005084E-2</v>
      </c>
      <c r="BO89" s="122" t="s">
        <v>361</v>
      </c>
      <c r="BP89" s="122"/>
      <c r="BQ89" s="122"/>
    </row>
    <row r="90" spans="1:76" x14ac:dyDescent="0.25">
      <c r="A90" s="267" t="s">
        <v>287</v>
      </c>
      <c r="B90" s="241"/>
      <c r="C90" s="240"/>
      <c r="D90" s="240"/>
      <c r="E90" s="240"/>
      <c r="F90" s="240"/>
      <c r="G90" s="240"/>
      <c r="H90" s="240"/>
      <c r="I90" s="240"/>
      <c r="J90" s="240"/>
      <c r="K90" s="240"/>
      <c r="L90" s="240"/>
      <c r="M90" s="240"/>
      <c r="N90" s="204"/>
      <c r="O90" s="204"/>
      <c r="P90" s="204"/>
      <c r="Q90" s="204"/>
      <c r="R90" s="204"/>
      <c r="S90" s="204"/>
      <c r="T90" s="204"/>
      <c r="U90" s="204"/>
      <c r="V90" s="204"/>
      <c r="W90" s="204"/>
      <c r="X90" s="323"/>
      <c r="Y90" s="352"/>
      <c r="AH90" s="37"/>
      <c r="AM90" s="228"/>
      <c r="AS90" s="4"/>
      <c r="AT90" s="323"/>
      <c r="BG90" s="228"/>
      <c r="BJ90" s="225"/>
      <c r="BK90" s="421"/>
      <c r="BL90" s="421"/>
      <c r="BM90" s="421"/>
      <c r="BN90" s="225"/>
      <c r="BO90" s="225"/>
      <c r="BP90" s="225"/>
      <c r="BQ90" s="225"/>
    </row>
    <row r="91" spans="1:76" x14ac:dyDescent="0.25">
      <c r="A91" s="252" t="s">
        <v>270</v>
      </c>
      <c r="B91" s="241"/>
      <c r="C91" s="240"/>
      <c r="D91" s="244">
        <f>D78-D86</f>
        <v>3.566000000000713E-2</v>
      </c>
      <c r="E91" s="244">
        <f>E78-E86</f>
        <v>4.3539999999993029E-2</v>
      </c>
      <c r="F91" s="244">
        <f t="shared" ref="F91:M91" si="178">F78-F86</f>
        <v>4.3610000000001037E-2</v>
      </c>
      <c r="G91" s="244">
        <f t="shared" si="178"/>
        <v>4.4950000000000045E-2</v>
      </c>
      <c r="H91" s="244">
        <f t="shared" si="178"/>
        <v>4.2710000000013792E-2</v>
      </c>
      <c r="I91" s="244">
        <f t="shared" si="178"/>
        <v>4.4139999999998736E-2</v>
      </c>
      <c r="J91" s="244">
        <f t="shared" si="178"/>
        <v>4.4899999999998386E-2</v>
      </c>
      <c r="K91" s="244">
        <f t="shared" si="178"/>
        <v>4.4339999999991164E-2</v>
      </c>
      <c r="L91" s="244">
        <f t="shared" si="178"/>
        <v>4.4470000000004006E-2</v>
      </c>
      <c r="M91" s="244">
        <f t="shared" si="178"/>
        <v>4.4660000000007471E-2</v>
      </c>
      <c r="N91" s="244">
        <f t="shared" ref="N91:S91" si="179">N78-N86</f>
        <v>4.4139999999998736E-2</v>
      </c>
      <c r="O91" s="244">
        <f t="shared" si="179"/>
        <v>4.4950000000000045E-2</v>
      </c>
      <c r="P91" s="244">
        <f t="shared" si="179"/>
        <v>4.541999999999291E-2</v>
      </c>
      <c r="Q91" s="244">
        <f t="shared" si="179"/>
        <v>4.5799999999999841E-2</v>
      </c>
      <c r="R91" s="244">
        <f t="shared" si="179"/>
        <v>4.4880000000006248E-2</v>
      </c>
      <c r="S91" s="244">
        <f t="shared" si="179"/>
        <v>4.5000000000001705E-2</v>
      </c>
      <c r="T91" s="244">
        <f t="shared" ref="T91:X91" si="180">T78-T86</f>
        <v>4.5430000000010295E-2</v>
      </c>
      <c r="U91" s="244">
        <f t="shared" si="180"/>
        <v>4.534000000001015E-2</v>
      </c>
      <c r="V91" s="244">
        <f t="shared" si="180"/>
        <v>4.5400000000000773E-2</v>
      </c>
      <c r="W91" s="244">
        <f t="shared" si="180"/>
        <v>4.5529999999999404E-2</v>
      </c>
      <c r="X91" s="244">
        <f t="shared" si="180"/>
        <v>4.5590000000004238E-2</v>
      </c>
      <c r="Y91" s="244">
        <f>Y78-Y86</f>
        <v>4.605000000000814E-2</v>
      </c>
      <c r="Z91" s="244">
        <f>Z78-Z86</f>
        <v>4.6629999999993288E-2</v>
      </c>
      <c r="AM91" s="228"/>
      <c r="AS91" s="4"/>
      <c r="AT91" s="323"/>
      <c r="BG91" s="228"/>
      <c r="BJ91" s="225"/>
      <c r="BK91" s="421"/>
      <c r="BL91" s="421"/>
      <c r="BM91" s="421"/>
      <c r="BN91" s="225"/>
      <c r="BO91" s="225"/>
      <c r="BP91" s="225"/>
      <c r="BQ91" s="225"/>
    </row>
    <row r="92" spans="1:76" x14ac:dyDescent="0.25">
      <c r="A92" s="252" t="s">
        <v>271</v>
      </c>
      <c r="B92" s="276"/>
      <c r="C92" s="240"/>
      <c r="D92" s="244">
        <f>D79-D85</f>
        <v>1.7369999999999663E-2</v>
      </c>
      <c r="E92" s="244">
        <f>E79-E85</f>
        <v>1.9739999999998759E-2</v>
      </c>
      <c r="F92" s="244">
        <f t="shared" ref="F92:M92" si="181">F79-F85</f>
        <v>2.2120000000001028E-2</v>
      </c>
      <c r="G92" s="244">
        <f t="shared" si="181"/>
        <v>1.9320000000007553E-2</v>
      </c>
      <c r="H92" s="244">
        <f t="shared" si="181"/>
        <v>2.1659999999997126E-2</v>
      </c>
      <c r="I92" s="244">
        <f t="shared" si="181"/>
        <v>2.248000000000161E-2</v>
      </c>
      <c r="J92" s="244">
        <f t="shared" si="181"/>
        <v>2.2390000000001464E-2</v>
      </c>
      <c r="K92" s="244">
        <f t="shared" si="181"/>
        <v>2.2799999999989495E-2</v>
      </c>
      <c r="L92" s="244">
        <f t="shared" si="181"/>
        <v>2.3009999999999309E-2</v>
      </c>
      <c r="M92" s="244">
        <f t="shared" si="181"/>
        <v>2.352000000000487E-2</v>
      </c>
      <c r="N92" s="244">
        <f t="shared" ref="N92:S92" si="182">N79-N85</f>
        <v>2.3489999999995348E-2</v>
      </c>
      <c r="O92" s="244">
        <f t="shared" si="182"/>
        <v>2.3119999999991592E-2</v>
      </c>
      <c r="P92" s="244">
        <f t="shared" si="182"/>
        <v>2.4540000000001783E-2</v>
      </c>
      <c r="Q92" s="244">
        <f t="shared" si="182"/>
        <v>2.9519999999990887E-2</v>
      </c>
      <c r="R92" s="244">
        <f t="shared" si="182"/>
        <v>2.3060000000000969E-2</v>
      </c>
      <c r="S92" s="244">
        <f t="shared" si="182"/>
        <v>2.3350000000007753E-2</v>
      </c>
      <c r="T92" s="244">
        <f t="shared" ref="T92:X92" si="183">T79-T85</f>
        <v>2.3409999999998377E-2</v>
      </c>
      <c r="U92" s="244">
        <f t="shared" si="183"/>
        <v>2.3859999999999104E-2</v>
      </c>
      <c r="V92" s="244">
        <f t="shared" si="183"/>
        <v>2.3859999999999104E-2</v>
      </c>
      <c r="W92" s="244">
        <f t="shared" si="183"/>
        <v>2.3839999999992756E-2</v>
      </c>
      <c r="X92" s="244">
        <f t="shared" si="183"/>
        <v>2.3910000000000764E-2</v>
      </c>
      <c r="Y92" s="244">
        <f>Y79-Y85</f>
        <v>2.3709999999994125E-2</v>
      </c>
      <c r="Z92" s="244">
        <f>Z79-Z85</f>
        <v>2.4519999999995434E-2</v>
      </c>
      <c r="AH92" s="4"/>
      <c r="AM92" s="228"/>
      <c r="AS92" s="4"/>
      <c r="AT92" s="323"/>
      <c r="BG92" s="228"/>
      <c r="BJ92" s="225"/>
      <c r="BK92" s="421"/>
      <c r="BL92" s="421"/>
      <c r="BM92" s="421"/>
      <c r="BN92" s="225"/>
      <c r="BO92" s="225"/>
      <c r="BP92" s="225"/>
      <c r="BQ92" s="225"/>
    </row>
    <row r="93" spans="1:76" x14ac:dyDescent="0.25">
      <c r="A93" s="252" t="s">
        <v>272</v>
      </c>
      <c r="B93" s="241"/>
      <c r="C93" s="240"/>
      <c r="D93" s="244">
        <f>D80-D84</f>
        <v>-3.1889999999989982E-2</v>
      </c>
      <c r="E93" s="244">
        <f>E80-E84</f>
        <v>-2.661000000000513E-2</v>
      </c>
      <c r="F93" s="244">
        <f t="shared" ref="F93:K93" si="184">F80-F84</f>
        <v>-2.5049999999993133E-2</v>
      </c>
      <c r="G93" s="244">
        <f t="shared" si="184"/>
        <v>-2.716999999999814E-2</v>
      </c>
      <c r="H93" s="244">
        <f t="shared" si="184"/>
        <v>-2.4159999999994852E-2</v>
      </c>
      <c r="I93" s="244">
        <f t="shared" si="184"/>
        <v>-2.6750000000006935E-2</v>
      </c>
      <c r="J93" s="244">
        <f t="shared" si="184"/>
        <v>-2.613000000000909E-2</v>
      </c>
      <c r="K93" s="244">
        <f t="shared" si="184"/>
        <v>-2.6439999999993802E-2</v>
      </c>
      <c r="L93" s="244">
        <f>L80-L84</f>
        <v>-2.6179999999996539E-2</v>
      </c>
      <c r="M93" s="244">
        <f>M80-M84</f>
        <v>-2.6150000000001228E-2</v>
      </c>
      <c r="N93" s="244">
        <f t="shared" ref="N93:S93" si="185">N80-N84</f>
        <v>-2.6470000000003324E-2</v>
      </c>
      <c r="O93" s="244">
        <f t="shared" si="185"/>
        <v>-2.6319999999998345E-2</v>
      </c>
      <c r="P93" s="244">
        <f t="shared" si="185"/>
        <v>-2.5300000000001432E-2</v>
      </c>
      <c r="Q93" s="244">
        <f t="shared" si="185"/>
        <v>-2.3850000000010141E-2</v>
      </c>
      <c r="R93" s="244">
        <f t="shared" si="185"/>
        <v>-2.5980000000004111E-2</v>
      </c>
      <c r="S93" s="244">
        <f t="shared" si="185"/>
        <v>-2.5719999999992638E-2</v>
      </c>
      <c r="T93" s="244">
        <f t="shared" ref="T93:X93" si="186">T80-T84</f>
        <v>-2.5819999999995957E-2</v>
      </c>
      <c r="U93" s="244">
        <f t="shared" si="186"/>
        <v>-2.5570000000001869E-2</v>
      </c>
      <c r="V93" s="244">
        <f t="shared" si="186"/>
        <v>-2.5350000000003092E-2</v>
      </c>
      <c r="W93" s="244">
        <f t="shared" si="186"/>
        <v>-2.5559999999998695E-2</v>
      </c>
      <c r="X93" s="244">
        <f t="shared" si="186"/>
        <v>-2.5370000000009441E-2</v>
      </c>
      <c r="Y93" s="244">
        <f>Y80-Y84</f>
        <v>-2.5540000000006557E-2</v>
      </c>
      <c r="Z93" s="244">
        <f>Z80-Z84</f>
        <v>-2.5330000000010955E-2</v>
      </c>
      <c r="AA93" s="244"/>
      <c r="AC93" s="244"/>
      <c r="AE93" s="244"/>
      <c r="AF93" s="244"/>
      <c r="AG93" s="244"/>
      <c r="AH93" s="4"/>
      <c r="AM93" s="228"/>
      <c r="AS93" s="4"/>
      <c r="AT93" s="323"/>
      <c r="BG93" s="228"/>
      <c r="BJ93" s="225"/>
      <c r="BK93" s="421"/>
      <c r="BL93" s="421"/>
      <c r="BM93" s="421"/>
      <c r="BN93" s="225"/>
      <c r="BO93" s="225"/>
      <c r="BP93" s="225"/>
      <c r="BQ93" s="225"/>
    </row>
    <row r="94" spans="1:76" ht="15.75" thickBot="1" x14ac:dyDescent="0.3">
      <c r="A94" s="273" t="s">
        <v>228</v>
      </c>
      <c r="B94" s="241"/>
      <c r="C94" s="240"/>
      <c r="D94" s="244"/>
      <c r="E94" s="244"/>
      <c r="F94" s="244"/>
      <c r="G94" s="244"/>
      <c r="H94" s="244"/>
      <c r="I94" s="244"/>
      <c r="J94" s="244"/>
      <c r="K94" s="244"/>
      <c r="L94" s="244"/>
      <c r="M94" s="244"/>
      <c r="N94" s="204"/>
      <c r="O94" s="204"/>
      <c r="P94" s="204"/>
      <c r="Q94" s="204"/>
      <c r="R94" s="204"/>
      <c r="S94" s="323"/>
      <c r="T94" s="323"/>
      <c r="U94" s="323"/>
      <c r="V94" s="323"/>
      <c r="W94" s="323"/>
      <c r="X94" s="323"/>
      <c r="Y94" s="323"/>
      <c r="Z94" s="323"/>
      <c r="AA94" s="323"/>
      <c r="AC94" s="323"/>
      <c r="AE94" s="323"/>
      <c r="AF94" s="323"/>
      <c r="AG94" s="323"/>
      <c r="AH94" s="4"/>
      <c r="AM94" s="228"/>
      <c r="AS94" s="4"/>
      <c r="AT94" s="323"/>
      <c r="BG94" s="228"/>
      <c r="BJ94" s="225"/>
      <c r="BK94" s="421"/>
      <c r="BL94" s="421"/>
      <c r="BM94" s="421"/>
      <c r="BN94" s="225"/>
      <c r="BO94" s="225"/>
      <c r="BP94" s="225"/>
      <c r="BQ94" s="225"/>
    </row>
    <row r="95" spans="1:76" x14ac:dyDescent="0.25">
      <c r="A95" s="252" t="s">
        <v>270</v>
      </c>
      <c r="B95" s="241"/>
      <c r="C95" s="240"/>
      <c r="D95" s="262">
        <f>D91-D91</f>
        <v>0</v>
      </c>
      <c r="E95" s="263">
        <f>E91-D91</f>
        <v>7.8799999999858983E-3</v>
      </c>
      <c r="F95" s="263">
        <f>F91-D91</f>
        <v>7.9499999999939064E-3</v>
      </c>
      <c r="G95" s="263">
        <f>G91-D91</f>
        <v>9.289999999992915E-3</v>
      </c>
      <c r="H95" s="263">
        <f>H91-D91</f>
        <v>7.050000000006662E-3</v>
      </c>
      <c r="I95" s="263">
        <f>I91-D91</f>
        <v>8.4799999999916054E-3</v>
      </c>
      <c r="J95" s="263">
        <f>J91-D91</f>
        <v>9.2399999999912552E-3</v>
      </c>
      <c r="K95" s="263">
        <f>K91-D91</f>
        <v>8.6799999999840338E-3</v>
      </c>
      <c r="L95" s="263">
        <f>L91-D91</f>
        <v>8.8099999999968759E-3</v>
      </c>
      <c r="M95" s="263">
        <f>M91-D91</f>
        <v>9.0000000000003411E-3</v>
      </c>
      <c r="N95" s="263">
        <f>N91-D91</f>
        <v>8.4799999999916054E-3</v>
      </c>
      <c r="O95" s="263">
        <f>O91-D91</f>
        <v>9.289999999992915E-3</v>
      </c>
      <c r="P95" s="263">
        <f>P91-D91</f>
        <v>9.7599999999857801E-3</v>
      </c>
      <c r="Q95" s="263">
        <f>Q91-D91</f>
        <v>1.013999999999271E-2</v>
      </c>
      <c r="R95" s="263">
        <f>R91-D91</f>
        <v>9.2199999999991178E-3</v>
      </c>
      <c r="S95" s="263">
        <f>S91-D91</f>
        <v>9.3399999999945749E-3</v>
      </c>
      <c r="T95" s="263">
        <f>T91-D91</f>
        <v>9.770000000003165E-3</v>
      </c>
      <c r="U95" s="263">
        <f>U91-D91</f>
        <v>9.6800000000030195E-3</v>
      </c>
      <c r="V95" s="263">
        <f>V91-D91</f>
        <v>9.7399999999936426E-3</v>
      </c>
      <c r="W95" s="263">
        <f>W91-D91</f>
        <v>9.8699999999922738E-3</v>
      </c>
      <c r="X95" s="263">
        <f>X91-D91</f>
        <v>9.9299999999971078E-3</v>
      </c>
      <c r="Y95" s="264">
        <f>Y91-D91</f>
        <v>1.039000000000101E-2</v>
      </c>
      <c r="Z95" s="264">
        <f>Z91-D91</f>
        <v>1.0969999999986157E-2</v>
      </c>
      <c r="AA95" s="244"/>
      <c r="AC95" s="244"/>
      <c r="AE95" s="244"/>
      <c r="AF95" s="244"/>
      <c r="AG95" s="244"/>
      <c r="AH95" s="4"/>
      <c r="AM95" s="228"/>
      <c r="AS95" s="4"/>
      <c r="BG95" s="228"/>
      <c r="BJ95" s="225"/>
      <c r="BK95" s="421"/>
      <c r="BL95" s="421"/>
      <c r="BM95" s="421"/>
      <c r="BN95" s="225"/>
      <c r="BO95" s="225"/>
      <c r="BP95" s="225"/>
      <c r="BQ95" s="225"/>
    </row>
    <row r="96" spans="1:76" x14ac:dyDescent="0.25">
      <c r="A96" s="252" t="s">
        <v>271</v>
      </c>
      <c r="B96" s="241"/>
      <c r="C96" s="240"/>
      <c r="D96" s="265">
        <f>D92-D92</f>
        <v>0</v>
      </c>
      <c r="E96" s="244">
        <f>E92-D92</f>
        <v>2.3699999999990951E-3</v>
      </c>
      <c r="F96" s="244">
        <f>F92-D92</f>
        <v>4.7500000000013642E-3</v>
      </c>
      <c r="G96" s="244">
        <f>G92-D92</f>
        <v>1.9500000000078899E-3</v>
      </c>
      <c r="H96" s="244">
        <f>H92-D92</f>
        <v>4.2899999999974625E-3</v>
      </c>
      <c r="I96" s="244">
        <f>I92-D92</f>
        <v>5.1100000000019463E-3</v>
      </c>
      <c r="J96" s="244">
        <f>J92-D92</f>
        <v>5.0200000000018008E-3</v>
      </c>
      <c r="K96" s="244">
        <f>K92-D92</f>
        <v>5.4299999999898318E-3</v>
      </c>
      <c r="L96" s="244">
        <f>L92-D92</f>
        <v>5.6399999999996453E-3</v>
      </c>
      <c r="M96" s="244">
        <f>M92-D92</f>
        <v>6.1500000000052069E-3</v>
      </c>
      <c r="N96" s="244">
        <f>N92-D92</f>
        <v>6.1199999999956844E-3</v>
      </c>
      <c r="O96" s="244">
        <f>O92-D92</f>
        <v>5.7499999999919282E-3</v>
      </c>
      <c r="P96" s="244">
        <f>P92-D92</f>
        <v>7.1700000000021191E-3</v>
      </c>
      <c r="Q96" s="244">
        <f>Q92-D92</f>
        <v>1.2149999999991223E-2</v>
      </c>
      <c r="R96" s="244">
        <f>R92-D92</f>
        <v>5.6900000000013051E-3</v>
      </c>
      <c r="S96" s="244">
        <f>S92-D92</f>
        <v>5.98000000000809E-3</v>
      </c>
      <c r="T96" s="244">
        <f>T92-D92</f>
        <v>6.0399999999987131E-3</v>
      </c>
      <c r="U96" s="244">
        <f>U92-D92</f>
        <v>6.4899999999994407E-3</v>
      </c>
      <c r="V96" s="244">
        <f>V92-D92</f>
        <v>6.4899999999994407E-3</v>
      </c>
      <c r="W96" s="244">
        <f>W92-D92</f>
        <v>6.4699999999930924E-3</v>
      </c>
      <c r="X96" s="244">
        <f>X92-D92</f>
        <v>6.5400000000011005E-3</v>
      </c>
      <c r="Y96" s="253">
        <f>Y92-D92</f>
        <v>6.3399999999944612E-3</v>
      </c>
      <c r="Z96" s="253">
        <f>Z92-D92</f>
        <v>7.1499999999957708E-3</v>
      </c>
      <c r="AA96" s="244"/>
      <c r="AC96" s="244"/>
      <c r="AE96" s="244"/>
      <c r="AF96" s="244"/>
      <c r="AG96" s="244"/>
      <c r="AH96" s="4"/>
      <c r="AM96" s="228"/>
      <c r="AS96" s="4"/>
      <c r="BG96" s="228"/>
      <c r="BJ96" s="225"/>
      <c r="BK96" s="421"/>
      <c r="BL96" s="421"/>
      <c r="BM96" s="421"/>
      <c r="BN96" s="225"/>
      <c r="BO96" s="225"/>
      <c r="BP96" s="225"/>
      <c r="BQ96" s="225"/>
    </row>
    <row r="97" spans="1:76" ht="15.75" thickBot="1" x14ac:dyDescent="0.3">
      <c r="A97" s="268" t="s">
        <v>272</v>
      </c>
      <c r="B97" s="259"/>
      <c r="C97" s="256"/>
      <c r="D97" s="266">
        <f>D93-D93</f>
        <v>0</v>
      </c>
      <c r="E97" s="257">
        <f>E93-D93</f>
        <v>5.2799999999848524E-3</v>
      </c>
      <c r="F97" s="257">
        <f>F93-D93</f>
        <v>6.8399999999968486E-3</v>
      </c>
      <c r="G97" s="257">
        <f>G93-D93</f>
        <v>4.7199999999918418E-3</v>
      </c>
      <c r="H97" s="257">
        <f>H93-D93</f>
        <v>7.7299999999951297E-3</v>
      </c>
      <c r="I97" s="257">
        <f>I93-D93</f>
        <v>5.139999999983047E-3</v>
      </c>
      <c r="J97" s="257">
        <f>J93-D93</f>
        <v>5.7599999999808915E-3</v>
      </c>
      <c r="K97" s="257">
        <f>K93-D93</f>
        <v>5.4499999999961801E-3</v>
      </c>
      <c r="L97" s="257">
        <f>L93-D93</f>
        <v>5.7099999999934425E-3</v>
      </c>
      <c r="M97" s="257">
        <f>M93-D93</f>
        <v>5.7399999999887541E-3</v>
      </c>
      <c r="N97" s="257">
        <f>N93-D93</f>
        <v>5.4199999999866577E-3</v>
      </c>
      <c r="O97" s="257">
        <f>O93-D93</f>
        <v>5.5699999999916372E-3</v>
      </c>
      <c r="P97" s="257">
        <f>P93-D93</f>
        <v>6.5899999999885495E-3</v>
      </c>
      <c r="Q97" s="257">
        <f>Q93-D93</f>
        <v>8.039999999979841E-3</v>
      </c>
      <c r="R97" s="257">
        <f>R93-D93</f>
        <v>5.909999999985871E-3</v>
      </c>
      <c r="S97" s="257">
        <f>S93-D93</f>
        <v>6.1699999999973443E-3</v>
      </c>
      <c r="T97" s="257">
        <f>T93-D93</f>
        <v>6.0699999999940246E-3</v>
      </c>
      <c r="U97" s="257">
        <f>U93-D93</f>
        <v>6.3199999999881129E-3</v>
      </c>
      <c r="V97" s="257">
        <f>V93-D93</f>
        <v>6.5399999999868896E-3</v>
      </c>
      <c r="W97" s="257">
        <f>W93-D93</f>
        <v>6.329999999991287E-3</v>
      </c>
      <c r="X97" s="257">
        <f>X93-D93</f>
        <v>6.5199999999805414E-3</v>
      </c>
      <c r="Y97" s="258">
        <f>Y93-D93</f>
        <v>6.3499999999834245E-3</v>
      </c>
      <c r="Z97" s="258">
        <f>Z93-D93</f>
        <v>6.5599999999790271E-3</v>
      </c>
      <c r="AA97" s="244"/>
      <c r="AC97" s="244"/>
      <c r="AE97" s="244"/>
      <c r="AF97" s="244"/>
      <c r="AG97" s="244"/>
      <c r="AH97" s="4"/>
      <c r="AM97" s="228"/>
      <c r="AS97" s="4"/>
      <c r="BG97" s="228"/>
      <c r="BJ97" s="225"/>
      <c r="BK97" s="421"/>
      <c r="BL97" s="421"/>
      <c r="BM97" s="421"/>
      <c r="BN97" s="225"/>
      <c r="BO97" s="225"/>
      <c r="BP97" s="225"/>
      <c r="BQ97" s="225"/>
    </row>
    <row r="98" spans="1:76" x14ac:dyDescent="0.25">
      <c r="A98" s="240"/>
      <c r="B98" s="241"/>
      <c r="C98" s="240"/>
      <c r="D98" s="244"/>
      <c r="E98" s="244"/>
      <c r="F98" s="244"/>
      <c r="G98" s="244"/>
      <c r="H98" s="244"/>
      <c r="I98" s="244"/>
      <c r="J98" s="244"/>
      <c r="K98" s="244"/>
      <c r="L98" s="244"/>
      <c r="M98" s="244"/>
      <c r="S98" s="4"/>
      <c r="T98" s="4"/>
      <c r="U98" s="4"/>
      <c r="V98" s="4"/>
      <c r="W98" s="4"/>
      <c r="X98" s="4"/>
      <c r="Y98" s="4"/>
      <c r="Z98" s="4"/>
      <c r="AA98" s="4"/>
      <c r="AC98" s="4"/>
      <c r="AE98" s="4"/>
      <c r="AF98" s="4"/>
      <c r="AG98" s="4"/>
      <c r="AH98" s="4"/>
      <c r="AM98" s="228"/>
      <c r="AS98" s="4"/>
      <c r="BG98" s="228"/>
      <c r="BJ98" s="225"/>
      <c r="BK98" s="421"/>
      <c r="BL98" s="421"/>
      <c r="BM98" s="421"/>
      <c r="BN98" s="225"/>
      <c r="BO98" s="225"/>
      <c r="BP98" s="225"/>
      <c r="BQ98" s="225"/>
      <c r="BT98" s="221" t="s">
        <v>349</v>
      </c>
    </row>
    <row r="99" spans="1:76" ht="15.75" thickBot="1" x14ac:dyDescent="0.3">
      <c r="A99" s="247" t="s">
        <v>231</v>
      </c>
      <c r="B99" s="241"/>
      <c r="C99" s="240"/>
      <c r="D99" s="240"/>
      <c r="E99" s="240"/>
      <c r="F99" s="240"/>
      <c r="G99" s="240"/>
      <c r="H99" s="240"/>
      <c r="I99" s="240"/>
      <c r="J99" s="240"/>
      <c r="K99" s="240"/>
      <c r="L99" s="240"/>
      <c r="M99" s="240"/>
      <c r="S99" s="4"/>
      <c r="T99" s="4"/>
      <c r="U99" s="4"/>
      <c r="V99" s="4"/>
      <c r="W99" s="4"/>
      <c r="X99" s="4"/>
      <c r="Y99" s="4"/>
      <c r="Z99" s="4"/>
      <c r="AA99" s="4"/>
      <c r="AC99" s="4"/>
      <c r="AE99" s="4"/>
      <c r="AF99" s="4"/>
      <c r="AG99" s="4"/>
      <c r="AH99" s="380">
        <v>42279</v>
      </c>
      <c r="AM99" s="228"/>
      <c r="AS99" s="4"/>
      <c r="BG99" s="228"/>
      <c r="BJ99" s="225"/>
      <c r="BK99" s="421"/>
      <c r="BL99" s="421"/>
      <c r="BM99" s="421"/>
      <c r="BN99" s="225"/>
      <c r="BO99" s="225"/>
      <c r="BP99" s="225"/>
      <c r="BQ99" s="225"/>
      <c r="BS99" s="221" t="s">
        <v>346</v>
      </c>
      <c r="BT99" s="221" t="s">
        <v>348</v>
      </c>
      <c r="BU99" s="219">
        <v>42733</v>
      </c>
      <c r="BV99" s="219">
        <v>42458</v>
      </c>
      <c r="BW99" s="219">
        <v>42640</v>
      </c>
      <c r="BX99" s="220">
        <v>43255</v>
      </c>
    </row>
    <row r="100" spans="1:76" x14ac:dyDescent="0.25">
      <c r="A100" s="302" t="s">
        <v>47</v>
      </c>
      <c r="B100" s="18">
        <v>3.7323500000000069</v>
      </c>
      <c r="C100" s="248">
        <v>77.187309999999997</v>
      </c>
      <c r="D100" s="248">
        <v>77.130330000000001</v>
      </c>
      <c r="E100" s="248">
        <v>77.054760000000002</v>
      </c>
      <c r="F100" s="248">
        <v>76.997699999999995</v>
      </c>
      <c r="G100" s="248">
        <v>76.934030000000007</v>
      </c>
      <c r="H100" s="248">
        <v>76.913349999999994</v>
      </c>
      <c r="I100" s="248">
        <v>76.831479999999999</v>
      </c>
      <c r="J100" s="248">
        <v>76.789429999999996</v>
      </c>
      <c r="K100" s="248">
        <v>76.767759999999996</v>
      </c>
      <c r="L100" s="248">
        <v>76.752709999999993</v>
      </c>
      <c r="M100" s="248">
        <v>76.742890000000003</v>
      </c>
      <c r="N100" s="369">
        <v>76.729669999999999</v>
      </c>
      <c r="O100" s="369">
        <v>76.721969999999999</v>
      </c>
      <c r="P100" s="369">
        <v>76.714219999999997</v>
      </c>
      <c r="Q100" s="369">
        <v>76.710509999999999</v>
      </c>
      <c r="R100" s="369">
        <v>76.70908</v>
      </c>
      <c r="S100" s="370">
        <v>76.706999999999994</v>
      </c>
      <c r="T100" s="370">
        <v>76.702370000000002</v>
      </c>
      <c r="U100" s="370">
        <v>76.694890000000001</v>
      </c>
      <c r="V100" s="370">
        <v>76.687759999999997</v>
      </c>
      <c r="W100" s="370">
        <v>76.682220000000001</v>
      </c>
      <c r="X100" s="370">
        <v>76.675709999999995</v>
      </c>
      <c r="Y100" s="371">
        <v>76.671390000000002</v>
      </c>
      <c r="Z100" s="323">
        <v>76.618600000000001</v>
      </c>
      <c r="AA100" s="323">
        <v>76.632159999999999</v>
      </c>
      <c r="AB100" s="4">
        <f t="shared" ref="AB100:AB115" si="187">AA100-0.005</f>
        <v>76.627160000000003</v>
      </c>
      <c r="AC100" s="323">
        <v>76.625879999999995</v>
      </c>
      <c r="AD100" s="221">
        <v>76.632360000000006</v>
      </c>
      <c r="AE100" s="418">
        <v>77.187309999999997</v>
      </c>
      <c r="AF100" s="4">
        <f>AE100-AC100</f>
        <v>0.56143000000000143</v>
      </c>
      <c r="AG100" s="4"/>
      <c r="AH100" s="323">
        <v>73.454959999999986</v>
      </c>
      <c r="AI100" s="376">
        <f t="shared" ref="AI100:AI115" si="188">D100-B100</f>
        <v>73.39797999999999</v>
      </c>
      <c r="AJ100" s="285">
        <f t="shared" ref="AJ100:AJ115" si="189">E100-B100</f>
        <v>73.322409999999991</v>
      </c>
      <c r="AK100" s="285">
        <f t="shared" ref="AK100:AK115" si="190">F100-B100</f>
        <v>73.265349999999984</v>
      </c>
      <c r="AL100" s="285">
        <f t="shared" ref="AL100:AL115" si="191">G100-B100</f>
        <v>73.201679999999996</v>
      </c>
      <c r="AM100" s="338">
        <f t="shared" ref="AM100:AM115" si="192">H100-B100</f>
        <v>73.180999999999983</v>
      </c>
      <c r="AN100" s="285">
        <f t="shared" ref="AN100:AN115" si="193">I100-B100</f>
        <v>73.099129999999988</v>
      </c>
      <c r="AO100" s="285">
        <f t="shared" ref="AO100:AO115" si="194">J100-B100</f>
        <v>73.057079999999985</v>
      </c>
      <c r="AP100" s="285">
        <f t="shared" ref="AP100:AP115" si="195">K100-B100</f>
        <v>73.035409999999985</v>
      </c>
      <c r="AQ100" s="285">
        <f t="shared" ref="AQ100:AQ115" si="196">L100-B100</f>
        <v>73.020359999999982</v>
      </c>
      <c r="AR100" s="309">
        <f t="shared" ref="AR100:AR115" si="197">M100-B100</f>
        <v>73.010539999999992</v>
      </c>
      <c r="AS100" s="310">
        <f t="shared" ref="AS100:AS115" si="198">M100-H100</f>
        <v>-0.1704599999999914</v>
      </c>
      <c r="AT100" s="322">
        <f t="shared" ref="AT100:AT115" si="199">N100-B100</f>
        <v>72.997319999999988</v>
      </c>
      <c r="AU100" s="322">
        <f t="shared" ref="AU100:AU115" si="200">O100-B100</f>
        <v>72.989619999999988</v>
      </c>
      <c r="AV100" s="322">
        <f t="shared" ref="AV100:AV115" si="201">P100-B100</f>
        <v>72.981869999999986</v>
      </c>
      <c r="AW100" s="322">
        <f t="shared" ref="AW100:AW115" si="202">Q100-B100</f>
        <v>72.978159999999988</v>
      </c>
      <c r="AX100" s="322">
        <f t="shared" ref="AX100:AX115" si="203">R100-B100</f>
        <v>72.976729999999989</v>
      </c>
      <c r="AY100" s="322">
        <f t="shared" ref="AY100:AY115" si="204">S100-B100</f>
        <v>72.974649999999983</v>
      </c>
      <c r="AZ100" s="322">
        <f>AR100-AY100</f>
        <v>3.5890000000009081E-2</v>
      </c>
      <c r="BA100" s="322">
        <f>AM100-AY100</f>
        <v>0.20635000000000048</v>
      </c>
      <c r="BB100" s="322">
        <f t="shared" ref="BB100:BB115" si="205">T100-B100</f>
        <v>72.970019999999991</v>
      </c>
      <c r="BC100" s="322">
        <f t="shared" ref="BC100:BC115" si="206">U100-B100</f>
        <v>72.96253999999999</v>
      </c>
      <c r="BD100" s="322">
        <f t="shared" ref="BD100:BD115" si="207">V100-B100</f>
        <v>72.955409999999986</v>
      </c>
      <c r="BE100" s="322">
        <f t="shared" ref="BE100:BE115" si="208">W100-B100</f>
        <v>72.94986999999999</v>
      </c>
      <c r="BF100" s="322">
        <f t="shared" ref="BF100:BF115" si="209">X100-B100</f>
        <v>72.943359999999984</v>
      </c>
      <c r="BG100" s="361">
        <f t="shared" ref="BG100:BG115" si="210">Y100-B100</f>
        <v>72.939039999999991</v>
      </c>
      <c r="BH100" s="334">
        <f>AY100-BG100</f>
        <v>3.560999999999126E-2</v>
      </c>
      <c r="BI100" s="322">
        <f>AM100-BG100</f>
        <v>0.24195999999999174</v>
      </c>
      <c r="BJ100" s="169">
        <f t="shared" ref="BJ100" si="211">Z100-B100</f>
        <v>72.88624999999999</v>
      </c>
      <c r="BK100" s="424">
        <f t="shared" ref="BK100" si="212">BG100-BJ100</f>
        <v>5.2790000000001669E-2</v>
      </c>
      <c r="BL100" s="122">
        <v>0</v>
      </c>
      <c r="BM100" s="169">
        <f t="shared" ref="BM100:BM109" si="213">AC100-B100+BL100</f>
        <v>72.893529999999984</v>
      </c>
      <c r="BN100" s="169">
        <f>-BJ100+BM100</f>
        <v>7.2799999999944021E-3</v>
      </c>
      <c r="BO100" s="169">
        <f>AD100-B100+BL100</f>
        <v>72.900009999999995</v>
      </c>
      <c r="BP100" s="169">
        <f>-BM100+BO100</f>
        <v>6.4800000000104774E-3</v>
      </c>
      <c r="BQ100" s="169">
        <f>BN100+BP100</f>
        <v>1.3760000000004879E-2</v>
      </c>
      <c r="BS100" s="221" t="s">
        <v>55</v>
      </c>
      <c r="BT100" s="4">
        <f>AM107-AH107</f>
        <v>-0.27071000000000822</v>
      </c>
      <c r="BU100" s="4">
        <f>AR107-AH107</f>
        <v>-0.45270000000000721</v>
      </c>
      <c r="BV100" s="4">
        <f>AY107-AH107</f>
        <v>-0.49243000000001302</v>
      </c>
      <c r="BW100" s="4">
        <f>BG107-AH107</f>
        <v>-0.5276800000000037</v>
      </c>
      <c r="BX100" s="4">
        <f>BJ107-AH107</f>
        <v>-0.58031000000001143</v>
      </c>
    </row>
    <row r="101" spans="1:76" x14ac:dyDescent="0.25">
      <c r="A101" s="303" t="s">
        <v>49</v>
      </c>
      <c r="B101" s="237">
        <v>3.89285999999999</v>
      </c>
      <c r="C101" s="240">
        <v>77.232140000000001</v>
      </c>
      <c r="D101" s="240">
        <v>77.147919999999999</v>
      </c>
      <c r="E101" s="240">
        <v>77.057110000000009</v>
      </c>
      <c r="F101" s="240">
        <v>76.99803</v>
      </c>
      <c r="G101" s="240">
        <v>76.935590000000005</v>
      </c>
      <c r="H101" s="240">
        <v>76.905320000000003</v>
      </c>
      <c r="I101" s="240">
        <v>76.815969999999993</v>
      </c>
      <c r="J101" s="240">
        <v>76.773949999999999</v>
      </c>
      <c r="K101" s="240">
        <v>76.752870000000001</v>
      </c>
      <c r="L101" s="240">
        <v>76.738550000000004</v>
      </c>
      <c r="M101" s="240">
        <v>76.72833</v>
      </c>
      <c r="N101" s="204">
        <v>76.715760000000003</v>
      </c>
      <c r="O101" s="204">
        <v>76.706770000000006</v>
      </c>
      <c r="P101" s="204">
        <v>76.701359999999994</v>
      </c>
      <c r="Q101" s="204">
        <v>76.694919999999996</v>
      </c>
      <c r="R101" s="204">
        <v>76.693470000000005</v>
      </c>
      <c r="S101" s="323">
        <v>76.691659999999999</v>
      </c>
      <c r="T101" s="323">
        <v>76.687420000000003</v>
      </c>
      <c r="U101" s="204">
        <v>76.680800000000005</v>
      </c>
      <c r="V101" s="204">
        <v>76.67304</v>
      </c>
      <c r="W101" s="204">
        <v>76.66789</v>
      </c>
      <c r="X101" s="323">
        <v>76.662090000000006</v>
      </c>
      <c r="Y101" s="337">
        <v>76.656959999999998</v>
      </c>
      <c r="Z101" s="352">
        <v>76.606160000000003</v>
      </c>
      <c r="AA101" s="352">
        <v>76.627160000000003</v>
      </c>
      <c r="AB101" s="4">
        <f t="shared" si="187"/>
        <v>76.622160000000008</v>
      </c>
      <c r="AC101" s="352">
        <v>76.621210000000005</v>
      </c>
      <c r="AD101" s="221">
        <v>76.627219999999994</v>
      </c>
      <c r="AE101" s="418">
        <v>77.232140000000001</v>
      </c>
      <c r="AF101" s="4">
        <f t="shared" ref="AF101:AF108" si="214">AE101-AC101</f>
        <v>0.6109299999999962</v>
      </c>
      <c r="AG101" s="4"/>
      <c r="AH101" s="323">
        <v>73.339280000000016</v>
      </c>
      <c r="AI101" s="376">
        <f t="shared" si="188"/>
        <v>73.255060000000014</v>
      </c>
      <c r="AJ101" s="285">
        <f t="shared" si="189"/>
        <v>73.164250000000024</v>
      </c>
      <c r="AK101" s="285">
        <f t="shared" si="190"/>
        <v>73.105170000000015</v>
      </c>
      <c r="AL101" s="285">
        <f t="shared" si="191"/>
        <v>73.04273000000002</v>
      </c>
      <c r="AM101" s="338">
        <f t="shared" si="192"/>
        <v>73.012460000000019</v>
      </c>
      <c r="AN101" s="285">
        <f t="shared" si="193"/>
        <v>72.923110000000008</v>
      </c>
      <c r="AO101" s="285">
        <f t="shared" si="194"/>
        <v>72.881090000000015</v>
      </c>
      <c r="AP101" s="285">
        <f t="shared" si="195"/>
        <v>72.860010000000017</v>
      </c>
      <c r="AQ101" s="285">
        <f t="shared" si="196"/>
        <v>72.845690000000019</v>
      </c>
      <c r="AR101" s="309">
        <f t="shared" si="197"/>
        <v>72.835470000000015</v>
      </c>
      <c r="AS101" s="311">
        <f t="shared" si="198"/>
        <v>-0.17699000000000353</v>
      </c>
      <c r="AT101" s="322">
        <f t="shared" si="199"/>
        <v>72.822900000000018</v>
      </c>
      <c r="AU101" s="322">
        <f t="shared" si="200"/>
        <v>72.813910000000021</v>
      </c>
      <c r="AV101" s="322">
        <f t="shared" si="201"/>
        <v>72.808500000000009</v>
      </c>
      <c r="AW101" s="322">
        <f t="shared" si="202"/>
        <v>72.802060000000012</v>
      </c>
      <c r="AX101" s="322">
        <f t="shared" si="203"/>
        <v>72.80061000000002</v>
      </c>
      <c r="AY101" s="322">
        <f t="shared" si="204"/>
        <v>72.798800000000014</v>
      </c>
      <c r="AZ101" s="322">
        <f t="shared" ref="AZ101:AZ115" si="215">AR101-AY101</f>
        <v>3.6670000000000869E-2</v>
      </c>
      <c r="BA101" s="322">
        <f t="shared" ref="BA101:BA115" si="216">AM101-AY101</f>
        <v>0.2136600000000044</v>
      </c>
      <c r="BB101" s="322">
        <f t="shared" si="205"/>
        <v>72.794560000000018</v>
      </c>
      <c r="BC101" s="322">
        <f t="shared" si="206"/>
        <v>72.78794000000002</v>
      </c>
      <c r="BD101" s="322">
        <f t="shared" si="207"/>
        <v>72.780180000000016</v>
      </c>
      <c r="BE101" s="322">
        <f t="shared" si="208"/>
        <v>72.775030000000015</v>
      </c>
      <c r="BF101" s="322">
        <f t="shared" si="209"/>
        <v>72.769230000000022</v>
      </c>
      <c r="BG101" s="361">
        <f t="shared" si="210"/>
        <v>72.764100000000013</v>
      </c>
      <c r="BH101" s="322">
        <f t="shared" ref="BH101:BH115" si="217">AY101-BG101</f>
        <v>3.4700000000000841E-2</v>
      </c>
      <c r="BI101" s="322">
        <f t="shared" ref="BI101:BI115" si="218">AM101-BG101</f>
        <v>0.24836000000000524</v>
      </c>
      <c r="BJ101" s="169">
        <f t="shared" ref="BJ101:BJ115" si="219">Z101-B101</f>
        <v>72.713300000000018</v>
      </c>
      <c r="BK101" s="169">
        <f t="shared" ref="BK101:BK115" si="220">BG101-BJ101</f>
        <v>5.0799999999995293E-2</v>
      </c>
      <c r="BL101" s="122">
        <v>0</v>
      </c>
      <c r="BM101" s="169">
        <f t="shared" si="213"/>
        <v>72.72835000000002</v>
      </c>
      <c r="BN101" s="169">
        <f t="shared" ref="BN101:BN106" si="221">-BJ101+BM101</f>
        <v>1.5050000000002228E-2</v>
      </c>
      <c r="BO101" s="169">
        <f t="shared" ref="BO101:BO106" si="222">AD101-B101+BL101</f>
        <v>72.734360000000009</v>
      </c>
      <c r="BP101" s="169">
        <f t="shared" ref="BP101:BP106" si="223">-BM101+BO101</f>
        <v>6.0099999999891907E-3</v>
      </c>
      <c r="BQ101" s="169">
        <f t="shared" ref="BQ101:BQ108" si="224">BN101+BP101</f>
        <v>2.1059999999991419E-2</v>
      </c>
      <c r="BS101" s="221" t="s">
        <v>54</v>
      </c>
      <c r="BT101" s="4">
        <f>AM106-AH106</f>
        <v>-0.27299999999999613</v>
      </c>
      <c r="BU101" s="4">
        <f>AR106-AH106</f>
        <v>-0.46634999999999138</v>
      </c>
      <c r="BV101" s="4">
        <f>AY106-AH106</f>
        <v>-0.50798999999999239</v>
      </c>
      <c r="BW101" s="4">
        <f>BG106-AH106</f>
        <v>-0.54229999999999734</v>
      </c>
      <c r="BX101" s="4">
        <f>BJ106-AH106</f>
        <v>-0.59310999999999581</v>
      </c>
    </row>
    <row r="102" spans="1:76" x14ac:dyDescent="0.25">
      <c r="A102" s="303" t="s">
        <v>50</v>
      </c>
      <c r="B102" s="237">
        <v>4.0127600000000054</v>
      </c>
      <c r="C102" s="240">
        <v>77.273660000000007</v>
      </c>
      <c r="D102" s="240">
        <v>77.172409999999999</v>
      </c>
      <c r="E102" s="240">
        <v>77.09790000000001</v>
      </c>
      <c r="F102" s="240">
        <v>77.039680000000004</v>
      </c>
      <c r="G102" s="240">
        <v>76.973990000000001</v>
      </c>
      <c r="H102" s="240">
        <v>76.951210000000003</v>
      </c>
      <c r="I102" s="240">
        <v>76.870840000000001</v>
      </c>
      <c r="J102" s="240">
        <v>76.829989999999995</v>
      </c>
      <c r="K102" s="240">
        <v>76.81</v>
      </c>
      <c r="L102" s="240">
        <v>76.798630000000003</v>
      </c>
      <c r="M102" s="240">
        <v>76.789619999999999</v>
      </c>
      <c r="N102" s="204">
        <v>76.777519999999996</v>
      </c>
      <c r="O102" s="204">
        <v>76.76925</v>
      </c>
      <c r="P102" s="204">
        <v>76.764780000000002</v>
      </c>
      <c r="Q102" s="204">
        <v>76.757850000000005</v>
      </c>
      <c r="R102" s="204">
        <v>76.757050000000007</v>
      </c>
      <c r="S102" s="323">
        <v>76.754220000000004</v>
      </c>
      <c r="T102" s="323">
        <v>76.750960000000006</v>
      </c>
      <c r="U102" s="204">
        <v>76.745249999999999</v>
      </c>
      <c r="V102" s="204">
        <v>76.737819999999999</v>
      </c>
      <c r="W102" s="204">
        <v>76.733090000000004</v>
      </c>
      <c r="X102" s="204">
        <v>76.727239999999995</v>
      </c>
      <c r="Y102" s="372">
        <v>76.723089999999999</v>
      </c>
      <c r="Z102" s="221">
        <v>76.676050000000004</v>
      </c>
      <c r="AA102" s="221">
        <v>76.703500000000005</v>
      </c>
      <c r="AB102" s="4">
        <f t="shared" si="187"/>
        <v>76.69850000000001</v>
      </c>
      <c r="AC102" s="221">
        <v>76.698089999999993</v>
      </c>
      <c r="AD102" s="221">
        <v>76.703890000000001</v>
      </c>
      <c r="AE102" s="418">
        <v>77.273660000000007</v>
      </c>
      <c r="AF102" s="4">
        <f t="shared" si="214"/>
        <v>0.57557000000001324</v>
      </c>
      <c r="AG102" s="4"/>
      <c r="AH102" s="323">
        <v>73.260900000000007</v>
      </c>
      <c r="AI102" s="376">
        <f t="shared" si="188"/>
        <v>73.159649999999999</v>
      </c>
      <c r="AJ102" s="285">
        <f t="shared" si="189"/>
        <v>73.08514000000001</v>
      </c>
      <c r="AK102" s="285">
        <f t="shared" si="190"/>
        <v>73.026920000000004</v>
      </c>
      <c r="AL102" s="285">
        <f t="shared" si="191"/>
        <v>72.96123</v>
      </c>
      <c r="AM102" s="338">
        <f t="shared" si="192"/>
        <v>72.938450000000003</v>
      </c>
      <c r="AN102" s="285">
        <f t="shared" si="193"/>
        <v>72.858080000000001</v>
      </c>
      <c r="AO102" s="285">
        <f t="shared" si="194"/>
        <v>72.817229999999995</v>
      </c>
      <c r="AP102" s="285">
        <f t="shared" si="195"/>
        <v>72.797240000000002</v>
      </c>
      <c r="AQ102" s="285">
        <f t="shared" si="196"/>
        <v>72.785870000000003</v>
      </c>
      <c r="AR102" s="309">
        <f t="shared" si="197"/>
        <v>72.776859999999999</v>
      </c>
      <c r="AS102" s="311">
        <f t="shared" si="198"/>
        <v>-0.1615900000000039</v>
      </c>
      <c r="AT102" s="322">
        <f t="shared" si="199"/>
        <v>72.764759999999995</v>
      </c>
      <c r="AU102" s="322">
        <f t="shared" si="200"/>
        <v>72.756489999999999</v>
      </c>
      <c r="AV102" s="322">
        <f t="shared" si="201"/>
        <v>72.752020000000002</v>
      </c>
      <c r="AW102" s="322">
        <f t="shared" si="202"/>
        <v>72.745090000000005</v>
      </c>
      <c r="AX102" s="322">
        <f t="shared" si="203"/>
        <v>72.744290000000007</v>
      </c>
      <c r="AY102" s="322">
        <f t="shared" si="204"/>
        <v>72.741460000000004</v>
      </c>
      <c r="AZ102" s="322">
        <f t="shared" si="215"/>
        <v>3.5399999999995657E-2</v>
      </c>
      <c r="BA102" s="322">
        <f t="shared" si="216"/>
        <v>0.19698999999999955</v>
      </c>
      <c r="BB102" s="322">
        <f t="shared" si="205"/>
        <v>72.738200000000006</v>
      </c>
      <c r="BC102" s="322">
        <f t="shared" si="206"/>
        <v>72.732489999999999</v>
      </c>
      <c r="BD102" s="322">
        <f t="shared" si="207"/>
        <v>72.725059999999999</v>
      </c>
      <c r="BE102" s="322">
        <f t="shared" si="208"/>
        <v>72.720330000000004</v>
      </c>
      <c r="BF102" s="322">
        <f t="shared" si="209"/>
        <v>72.714479999999995</v>
      </c>
      <c r="BG102" s="361">
        <f t="shared" si="210"/>
        <v>72.710329999999999</v>
      </c>
      <c r="BH102" s="322">
        <f t="shared" si="217"/>
        <v>3.1130000000004543E-2</v>
      </c>
      <c r="BI102" s="322">
        <f t="shared" si="218"/>
        <v>0.2281200000000041</v>
      </c>
      <c r="BJ102" s="169">
        <f t="shared" si="219"/>
        <v>72.663290000000003</v>
      </c>
      <c r="BK102" s="169">
        <f t="shared" si="220"/>
        <v>4.703999999999553E-2</v>
      </c>
      <c r="BL102" s="122">
        <v>0</v>
      </c>
      <c r="BM102" s="169">
        <f t="shared" si="213"/>
        <v>72.685329999999993</v>
      </c>
      <c r="BN102" s="169">
        <f t="shared" si="221"/>
        <v>2.2039999999989845E-2</v>
      </c>
      <c r="BO102" s="169">
        <f>AD102-B102+BL102</f>
        <v>72.691130000000001</v>
      </c>
      <c r="BP102" s="169">
        <f t="shared" si="223"/>
        <v>5.8000000000077989E-3</v>
      </c>
      <c r="BQ102" s="169">
        <f t="shared" si="224"/>
        <v>2.7839999999997644E-2</v>
      </c>
      <c r="BS102" s="221" t="s">
        <v>53</v>
      </c>
      <c r="BT102" s="4">
        <f>AM104-AH104</f>
        <v>-0.27962999999999738</v>
      </c>
      <c r="BU102" s="4">
        <f>AR104-AH104</f>
        <v>-0.47302999999999429</v>
      </c>
      <c r="BV102" s="4">
        <f>AY104-AH104</f>
        <v>-0.51315999999999917</v>
      </c>
      <c r="BW102" s="4">
        <f>BG104-AH104</f>
        <v>-0.54500000000000171</v>
      </c>
      <c r="BX102" s="4">
        <f>BJ104-AH104</f>
        <v>-0.59314000000000533</v>
      </c>
    </row>
    <row r="103" spans="1:76" x14ac:dyDescent="0.25">
      <c r="A103" s="303" t="s">
        <v>52</v>
      </c>
      <c r="B103" s="237">
        <v>3.6325500000000099</v>
      </c>
      <c r="C103" s="240">
        <v>77.171170000000004</v>
      </c>
      <c r="D103" s="240">
        <v>77.08596</v>
      </c>
      <c r="E103" s="240">
        <v>77.013860000000008</v>
      </c>
      <c r="F103" s="240">
        <v>76.951409999999996</v>
      </c>
      <c r="G103" s="240">
        <v>76.882109999999997</v>
      </c>
      <c r="H103" s="240">
        <v>76.855850000000004</v>
      </c>
      <c r="I103" s="240">
        <v>76.766530000000003</v>
      </c>
      <c r="J103" s="240">
        <v>76.722470000000001</v>
      </c>
      <c r="K103" s="240">
        <v>76.700630000000004</v>
      </c>
      <c r="L103" s="240">
        <v>76.685749999999999</v>
      </c>
      <c r="M103" s="240">
        <v>76.675619999999995</v>
      </c>
      <c r="N103" s="204">
        <v>76.662840000000003</v>
      </c>
      <c r="O103" s="204">
        <v>76.654330000000002</v>
      </c>
      <c r="P103" s="204">
        <v>76.648579999999995</v>
      </c>
      <c r="Q103" s="204">
        <v>76.641940000000005</v>
      </c>
      <c r="R103" s="204">
        <v>76.640349999999998</v>
      </c>
      <c r="S103" s="323">
        <v>76.637479999999996</v>
      </c>
      <c r="T103" s="323">
        <v>76.632810000000006</v>
      </c>
      <c r="U103" s="204">
        <v>76.626620000000003</v>
      </c>
      <c r="V103" s="204">
        <v>76.618620000000007</v>
      </c>
      <c r="W103" s="323">
        <v>76.615110000000001</v>
      </c>
      <c r="X103" s="204">
        <v>76.609219999999993</v>
      </c>
      <c r="Y103" s="372">
        <v>76.606219999999993</v>
      </c>
      <c r="Z103" s="221">
        <v>76.559460000000001</v>
      </c>
      <c r="AA103" s="221">
        <v>76.173720000000003</v>
      </c>
      <c r="AB103" s="4">
        <f t="shared" si="187"/>
        <v>76.168720000000008</v>
      </c>
      <c r="AC103" s="221">
        <v>76.169799999999995</v>
      </c>
      <c r="AD103" s="221">
        <v>76.17492</v>
      </c>
      <c r="AE103" s="418">
        <v>76.772970000000001</v>
      </c>
      <c r="AF103" s="4">
        <f t="shared" si="214"/>
        <v>0.60317000000000576</v>
      </c>
      <c r="AG103" s="4"/>
      <c r="AH103" s="323">
        <v>73.538619999999995</v>
      </c>
      <c r="AI103" s="376">
        <f t="shared" si="188"/>
        <v>73.453409999999991</v>
      </c>
      <c r="AJ103" s="285">
        <f t="shared" si="189"/>
        <v>73.381309999999999</v>
      </c>
      <c r="AK103" s="285">
        <f t="shared" si="190"/>
        <v>73.318859999999987</v>
      </c>
      <c r="AL103" s="285">
        <f t="shared" si="191"/>
        <v>73.249559999999988</v>
      </c>
      <c r="AM103" s="338">
        <f t="shared" si="192"/>
        <v>73.223299999999995</v>
      </c>
      <c r="AN103" s="285">
        <f t="shared" si="193"/>
        <v>73.133979999999994</v>
      </c>
      <c r="AO103" s="285">
        <f t="shared" si="194"/>
        <v>73.089919999999992</v>
      </c>
      <c r="AP103" s="285">
        <f t="shared" si="195"/>
        <v>73.068079999999995</v>
      </c>
      <c r="AQ103" s="285">
        <f t="shared" si="196"/>
        <v>73.05319999999999</v>
      </c>
      <c r="AR103" s="309">
        <f t="shared" si="197"/>
        <v>73.043069999999986</v>
      </c>
      <c r="AS103" s="311">
        <f t="shared" si="198"/>
        <v>-0.18023000000000877</v>
      </c>
      <c r="AT103" s="322">
        <f t="shared" si="199"/>
        <v>73.030289999999994</v>
      </c>
      <c r="AU103" s="322">
        <f t="shared" si="200"/>
        <v>73.021779999999993</v>
      </c>
      <c r="AV103" s="322">
        <f t="shared" si="201"/>
        <v>73.016029999999986</v>
      </c>
      <c r="AW103" s="322">
        <f t="shared" si="202"/>
        <v>73.009389999999996</v>
      </c>
      <c r="AX103" s="322">
        <f t="shared" si="203"/>
        <v>73.007799999999989</v>
      </c>
      <c r="AY103" s="322">
        <f t="shared" si="204"/>
        <v>73.004929999999987</v>
      </c>
      <c r="AZ103" s="322">
        <f t="shared" si="215"/>
        <v>3.8139999999998508E-2</v>
      </c>
      <c r="BA103" s="322">
        <f t="shared" si="216"/>
        <v>0.21837000000000728</v>
      </c>
      <c r="BB103" s="322">
        <f t="shared" si="205"/>
        <v>73.000259999999997</v>
      </c>
      <c r="BC103" s="322">
        <f t="shared" si="206"/>
        <v>72.994069999999994</v>
      </c>
      <c r="BD103" s="322">
        <f t="shared" si="207"/>
        <v>72.986069999999998</v>
      </c>
      <c r="BE103" s="322">
        <f t="shared" si="208"/>
        <v>72.982559999999992</v>
      </c>
      <c r="BF103" s="322">
        <f t="shared" si="209"/>
        <v>72.976669999999984</v>
      </c>
      <c r="BG103" s="361">
        <f t="shared" si="210"/>
        <v>72.973669999999984</v>
      </c>
      <c r="BH103" s="322">
        <f t="shared" si="217"/>
        <v>3.1260000000003174E-2</v>
      </c>
      <c r="BI103" s="322">
        <f t="shared" si="218"/>
        <v>0.24963000000001045</v>
      </c>
      <c r="BJ103" s="169">
        <f t="shared" si="219"/>
        <v>72.926909999999992</v>
      </c>
      <c r="BK103" s="169">
        <f t="shared" si="220"/>
        <v>4.6759999999991919E-2</v>
      </c>
      <c r="BL103" s="237">
        <v>0.39417000000000257</v>
      </c>
      <c r="BM103" s="169">
        <f t="shared" si="213"/>
        <v>72.931419999999989</v>
      </c>
      <c r="BN103" s="169">
        <f t="shared" si="221"/>
        <v>4.5099999999962392E-3</v>
      </c>
      <c r="BO103" s="169">
        <f t="shared" si="222"/>
        <v>72.936539999999994</v>
      </c>
      <c r="BP103" s="169">
        <f t="shared" si="223"/>
        <v>5.1200000000051205E-3</v>
      </c>
      <c r="BQ103" s="169">
        <f t="shared" si="224"/>
        <v>9.6300000000013597E-3</v>
      </c>
      <c r="BS103" s="221" t="s">
        <v>52</v>
      </c>
      <c r="BT103" s="4">
        <f>AM103-AH103</f>
        <v>-0.31531999999999982</v>
      </c>
      <c r="BU103" s="4">
        <f>AR103-AH103</f>
        <v>-0.49555000000000859</v>
      </c>
      <c r="BV103" s="4">
        <f>AY103-AH103</f>
        <v>-0.5336900000000071</v>
      </c>
      <c r="BW103" s="4">
        <f>BG103-AH103</f>
        <v>-0.56495000000001028</v>
      </c>
      <c r="BX103" s="4">
        <f>BJ103-AH103</f>
        <v>-0.6117100000000022</v>
      </c>
    </row>
    <row r="104" spans="1:76" x14ac:dyDescent="0.25">
      <c r="A104" s="303" t="s">
        <v>53</v>
      </c>
      <c r="B104" s="237">
        <v>3.6398699999999997</v>
      </c>
      <c r="C104" s="240">
        <v>77.112189999999998</v>
      </c>
      <c r="D104" s="240">
        <v>77.052419999999998</v>
      </c>
      <c r="E104" s="240">
        <v>76.992609999999999</v>
      </c>
      <c r="F104" s="240">
        <v>76.934330000000003</v>
      </c>
      <c r="G104" s="240">
        <v>76.864289999999997</v>
      </c>
      <c r="H104" s="240">
        <v>76.836280000000002</v>
      </c>
      <c r="I104" s="240">
        <v>76.741690000000006</v>
      </c>
      <c r="J104" s="240">
        <v>76.694249999999997</v>
      </c>
      <c r="K104" s="240">
        <v>76.67071</v>
      </c>
      <c r="L104" s="240">
        <v>76.654290000000003</v>
      </c>
      <c r="M104" s="240">
        <v>76.642880000000005</v>
      </c>
      <c r="N104" s="204">
        <v>76.629859999999994</v>
      </c>
      <c r="O104" s="204">
        <v>76.620900000000006</v>
      </c>
      <c r="P104" s="204">
        <v>76.614459999999994</v>
      </c>
      <c r="Q104" s="204">
        <v>76.607860000000002</v>
      </c>
      <c r="R104" s="204">
        <v>76.604489999999998</v>
      </c>
      <c r="S104" s="323">
        <v>76.60275</v>
      </c>
      <c r="T104" s="204">
        <v>76.596980000000002</v>
      </c>
      <c r="U104" s="323">
        <v>76.589920000000006</v>
      </c>
      <c r="V104" s="204">
        <v>76.582560000000001</v>
      </c>
      <c r="W104" s="204">
        <v>76.579430000000002</v>
      </c>
      <c r="X104" s="323">
        <v>76.573560000000001</v>
      </c>
      <c r="Y104" s="372">
        <v>76.570909999999998</v>
      </c>
      <c r="Z104" s="221">
        <v>76.522769999999994</v>
      </c>
      <c r="AA104" s="221">
        <v>76.525499999999994</v>
      </c>
      <c r="AB104" s="4">
        <f t="shared" si="187"/>
        <v>76.520499999999998</v>
      </c>
      <c r="AC104" s="221">
        <v>76.527249999999995</v>
      </c>
      <c r="AD104" s="221">
        <v>76.531469999999999</v>
      </c>
      <c r="AE104" s="418">
        <v>77.111949999999993</v>
      </c>
      <c r="AF104" s="4">
        <f t="shared" si="214"/>
        <v>0.584699999999998</v>
      </c>
      <c r="AG104" s="419"/>
      <c r="AH104" s="323">
        <v>73.476039999999998</v>
      </c>
      <c r="AI104" s="376">
        <f t="shared" si="188"/>
        <v>73.412549999999996</v>
      </c>
      <c r="AJ104" s="285">
        <f t="shared" si="189"/>
        <v>73.352739999999997</v>
      </c>
      <c r="AK104" s="285">
        <f t="shared" si="190"/>
        <v>73.294460000000001</v>
      </c>
      <c r="AL104" s="285">
        <f t="shared" si="191"/>
        <v>73.224419999999995</v>
      </c>
      <c r="AM104" s="338">
        <f t="shared" si="192"/>
        <v>73.19641</v>
      </c>
      <c r="AN104" s="285">
        <f t="shared" si="193"/>
        <v>73.101820000000004</v>
      </c>
      <c r="AO104" s="285">
        <f t="shared" si="194"/>
        <v>73.054379999999995</v>
      </c>
      <c r="AP104" s="285">
        <f t="shared" si="195"/>
        <v>73.030839999999998</v>
      </c>
      <c r="AQ104" s="285">
        <f t="shared" si="196"/>
        <v>73.014420000000001</v>
      </c>
      <c r="AR104" s="309">
        <f t="shared" si="197"/>
        <v>73.003010000000003</v>
      </c>
      <c r="AS104" s="311">
        <f t="shared" si="198"/>
        <v>-0.19339999999999691</v>
      </c>
      <c r="AT104" s="322">
        <f t="shared" si="199"/>
        <v>72.989989999999992</v>
      </c>
      <c r="AU104" s="322">
        <f t="shared" si="200"/>
        <v>72.981030000000004</v>
      </c>
      <c r="AV104" s="322">
        <f t="shared" si="201"/>
        <v>72.974589999999992</v>
      </c>
      <c r="AW104" s="322">
        <f t="shared" si="202"/>
        <v>72.96799</v>
      </c>
      <c r="AX104" s="322">
        <f t="shared" si="203"/>
        <v>72.964619999999996</v>
      </c>
      <c r="AY104" s="322">
        <f t="shared" si="204"/>
        <v>72.962879999999998</v>
      </c>
      <c r="AZ104" s="322">
        <f t="shared" si="215"/>
        <v>4.0130000000004884E-2</v>
      </c>
      <c r="BA104" s="322">
        <f t="shared" si="216"/>
        <v>0.23353000000000179</v>
      </c>
      <c r="BB104" s="322">
        <f t="shared" si="205"/>
        <v>72.95711</v>
      </c>
      <c r="BC104" s="322">
        <f t="shared" si="206"/>
        <v>72.950050000000005</v>
      </c>
      <c r="BD104" s="322">
        <f t="shared" si="207"/>
        <v>72.942689999999999</v>
      </c>
      <c r="BE104" s="322">
        <f t="shared" si="208"/>
        <v>72.93956</v>
      </c>
      <c r="BF104" s="322">
        <f t="shared" si="209"/>
        <v>72.933689999999999</v>
      </c>
      <c r="BG104" s="361">
        <f t="shared" si="210"/>
        <v>72.931039999999996</v>
      </c>
      <c r="BH104" s="322">
        <f t="shared" si="217"/>
        <v>3.1840000000002533E-2</v>
      </c>
      <c r="BI104" s="322">
        <f t="shared" si="218"/>
        <v>0.26537000000000432</v>
      </c>
      <c r="BJ104" s="169">
        <f t="shared" si="219"/>
        <v>72.882899999999992</v>
      </c>
      <c r="BK104" s="169">
        <f t="shared" si="220"/>
        <v>4.8140000000003624E-2</v>
      </c>
      <c r="BL104" s="122">
        <v>0</v>
      </c>
      <c r="BM104" s="169">
        <f t="shared" si="213"/>
        <v>72.887379999999993</v>
      </c>
      <c r="BN104" s="169">
        <f t="shared" si="221"/>
        <v>4.4800000000009277E-3</v>
      </c>
      <c r="BO104" s="169">
        <f t="shared" si="222"/>
        <v>72.891599999999997</v>
      </c>
      <c r="BP104" s="169">
        <f t="shared" si="223"/>
        <v>4.2200000000036653E-3</v>
      </c>
      <c r="BQ104" s="169">
        <f t="shared" si="224"/>
        <v>8.7000000000045929E-3</v>
      </c>
      <c r="BS104" s="221" t="s">
        <v>50</v>
      </c>
      <c r="BT104" s="4">
        <f>AM102-AH102</f>
        <v>-0.32245000000000346</v>
      </c>
      <c r="BU104" s="4">
        <f>AR102-AH102</f>
        <v>-0.48404000000000735</v>
      </c>
      <c r="BV104" s="4">
        <f>AY102-AH102</f>
        <v>-0.51944000000000301</v>
      </c>
      <c r="BW104" s="4">
        <f>BG102-AH102</f>
        <v>-0.55057000000000755</v>
      </c>
      <c r="BX104" s="4">
        <f>BJ102-AH102</f>
        <v>-0.59761000000000308</v>
      </c>
    </row>
    <row r="105" spans="1:76" x14ac:dyDescent="0.25">
      <c r="A105" s="303" t="s">
        <v>232</v>
      </c>
      <c r="B105" s="237">
        <v>1.25</v>
      </c>
      <c r="C105" s="240">
        <v>76.985429999999994</v>
      </c>
      <c r="D105" s="240">
        <v>76.923249999999996</v>
      </c>
      <c r="E105" s="240">
        <v>76.862980000000007</v>
      </c>
      <c r="F105" s="240">
        <v>76.803370000000001</v>
      </c>
      <c r="G105" s="240">
        <v>76.73451</v>
      </c>
      <c r="H105" s="240">
        <v>76.708209999999994</v>
      </c>
      <c r="I105" s="240">
        <v>76.612539999999996</v>
      </c>
      <c r="J105" s="240">
        <v>76.564909999999998</v>
      </c>
      <c r="K105" s="240">
        <v>76.54083</v>
      </c>
      <c r="L105" s="240">
        <v>76.524540000000002</v>
      </c>
      <c r="M105" s="240">
        <v>76.513360000000006</v>
      </c>
      <c r="N105" s="204">
        <v>76.500010000000003</v>
      </c>
      <c r="O105" s="204">
        <v>76.489429999999999</v>
      </c>
      <c r="P105" s="204">
        <v>76.485039999999998</v>
      </c>
      <c r="Q105" s="204">
        <v>76.477230000000006</v>
      </c>
      <c r="R105" s="204">
        <v>76.475210000000004</v>
      </c>
      <c r="S105" s="323">
        <v>76.471170000000001</v>
      </c>
      <c r="T105" s="323">
        <v>76.467110000000005</v>
      </c>
      <c r="U105" s="323">
        <v>76.460250000000002</v>
      </c>
      <c r="V105" s="323">
        <v>76.452460000000002</v>
      </c>
      <c r="W105" s="323">
        <v>76.449169999999995</v>
      </c>
      <c r="X105" s="323">
        <v>76.443380000000005</v>
      </c>
      <c r="Y105" s="337">
        <v>76.440290000000005</v>
      </c>
      <c r="Z105" s="221">
        <v>76.391829999999999</v>
      </c>
      <c r="AA105" s="221">
        <v>76.401619999999994</v>
      </c>
      <c r="AB105" s="4">
        <f t="shared" si="187"/>
        <v>76.396619999999999</v>
      </c>
      <c r="AC105" s="221">
        <v>76.397019999999998</v>
      </c>
      <c r="AD105" s="221">
        <v>76.402050000000003</v>
      </c>
      <c r="AE105" s="418">
        <v>76.987110000000001</v>
      </c>
      <c r="AF105" s="4">
        <f t="shared" si="214"/>
        <v>0.59009000000000356</v>
      </c>
      <c r="AG105" s="4"/>
      <c r="AH105" s="323"/>
      <c r="AI105" s="379">
        <f t="shared" si="188"/>
        <v>75.673249999999996</v>
      </c>
      <c r="AJ105" s="285">
        <f t="shared" si="189"/>
        <v>75.612980000000007</v>
      </c>
      <c r="AK105" s="285">
        <f t="shared" si="190"/>
        <v>75.553370000000001</v>
      </c>
      <c r="AL105" s="285">
        <f t="shared" si="191"/>
        <v>75.48451</v>
      </c>
      <c r="AM105" s="338">
        <f t="shared" si="192"/>
        <v>75.458209999999994</v>
      </c>
      <c r="AN105" s="285">
        <f t="shared" si="193"/>
        <v>75.362539999999996</v>
      </c>
      <c r="AO105" s="285">
        <f t="shared" si="194"/>
        <v>75.314909999999998</v>
      </c>
      <c r="AP105" s="285">
        <f t="shared" si="195"/>
        <v>75.29083</v>
      </c>
      <c r="AQ105" s="285">
        <f t="shared" si="196"/>
        <v>75.274540000000002</v>
      </c>
      <c r="AR105" s="309">
        <f t="shared" si="197"/>
        <v>75.263360000000006</v>
      </c>
      <c r="AS105" s="311">
        <f t="shared" si="198"/>
        <v>-0.1948499999999882</v>
      </c>
      <c r="AT105" s="322">
        <f t="shared" si="199"/>
        <v>75.250010000000003</v>
      </c>
      <c r="AU105" s="322">
        <f t="shared" si="200"/>
        <v>75.239429999999999</v>
      </c>
      <c r="AV105" s="322">
        <f t="shared" si="201"/>
        <v>75.235039999999998</v>
      </c>
      <c r="AW105" s="322">
        <f t="shared" si="202"/>
        <v>75.227230000000006</v>
      </c>
      <c r="AX105" s="322">
        <f t="shared" si="203"/>
        <v>75.225210000000004</v>
      </c>
      <c r="AY105" s="322">
        <f t="shared" si="204"/>
        <v>75.221170000000001</v>
      </c>
      <c r="AZ105" s="334">
        <f t="shared" si="215"/>
        <v>4.2190000000005057E-2</v>
      </c>
      <c r="BA105" s="322">
        <f t="shared" si="216"/>
        <v>0.23703999999999326</v>
      </c>
      <c r="BB105" s="322">
        <f t="shared" si="205"/>
        <v>75.217110000000005</v>
      </c>
      <c r="BC105" s="322">
        <f t="shared" si="206"/>
        <v>75.210250000000002</v>
      </c>
      <c r="BD105" s="322">
        <f t="shared" si="207"/>
        <v>75.202460000000002</v>
      </c>
      <c r="BE105" s="322">
        <f t="shared" si="208"/>
        <v>75.199169999999995</v>
      </c>
      <c r="BF105" s="322">
        <f t="shared" si="209"/>
        <v>75.193380000000005</v>
      </c>
      <c r="BG105" s="361">
        <f t="shared" si="210"/>
        <v>75.190290000000005</v>
      </c>
      <c r="BH105" s="322">
        <f t="shared" si="217"/>
        <v>3.0879999999996244E-2</v>
      </c>
      <c r="BI105" s="322">
        <f t="shared" si="218"/>
        <v>0.2679199999999895</v>
      </c>
      <c r="BJ105" s="169">
        <f t="shared" si="219"/>
        <v>75.141829999999999</v>
      </c>
      <c r="BK105" s="169">
        <f t="shared" si="220"/>
        <v>4.8460000000005721E-2</v>
      </c>
      <c r="BL105" s="122">
        <v>0</v>
      </c>
      <c r="BM105" s="169">
        <f t="shared" si="213"/>
        <v>75.147019999999998</v>
      </c>
      <c r="BN105" s="169">
        <f t="shared" si="221"/>
        <v>5.1899999999989177E-3</v>
      </c>
      <c r="BO105" s="169">
        <f t="shared" si="222"/>
        <v>75.152050000000003</v>
      </c>
      <c r="BP105" s="169">
        <f t="shared" si="223"/>
        <v>5.0300000000049749E-3</v>
      </c>
      <c r="BQ105" s="169">
        <f t="shared" si="224"/>
        <v>1.0220000000003893E-2</v>
      </c>
    </row>
    <row r="106" spans="1:76" x14ac:dyDescent="0.25">
      <c r="A106" s="303" t="s">
        <v>54</v>
      </c>
      <c r="B106" s="237">
        <v>3.8409599999999915</v>
      </c>
      <c r="C106" s="240">
        <v>77.205089999999998</v>
      </c>
      <c r="D106" s="240">
        <v>77.140940000000001</v>
      </c>
      <c r="E106" s="240">
        <v>77.081249999999997</v>
      </c>
      <c r="F106" s="240">
        <v>77.023880000000005</v>
      </c>
      <c r="G106" s="240">
        <v>76.959429999999998</v>
      </c>
      <c r="H106" s="240">
        <v>76.932090000000002</v>
      </c>
      <c r="I106" s="240">
        <v>76.83887</v>
      </c>
      <c r="J106" s="240">
        <v>76.791370000000001</v>
      </c>
      <c r="K106" s="240">
        <v>76.767070000000004</v>
      </c>
      <c r="L106" s="240">
        <v>76.750050000000002</v>
      </c>
      <c r="M106" s="240">
        <v>76.738740000000007</v>
      </c>
      <c r="N106" s="204">
        <v>76.724800000000002</v>
      </c>
      <c r="O106" s="204">
        <v>76.715800000000002</v>
      </c>
      <c r="P106" s="204">
        <v>76.709149999999994</v>
      </c>
      <c r="Q106" s="204">
        <v>76.701849999999993</v>
      </c>
      <c r="R106" s="204">
        <v>76.699179999999998</v>
      </c>
      <c r="S106" s="323">
        <v>76.697100000000006</v>
      </c>
      <c r="T106" s="323">
        <v>76.691580000000002</v>
      </c>
      <c r="U106" s="323">
        <v>76.684529999999995</v>
      </c>
      <c r="V106" s="204">
        <v>76.676450000000003</v>
      </c>
      <c r="W106" s="204">
        <v>76.672970000000007</v>
      </c>
      <c r="X106" s="204">
        <v>76.666139999999999</v>
      </c>
      <c r="Y106" s="337">
        <v>76.662790000000001</v>
      </c>
      <c r="Z106" s="323">
        <v>76.611980000000003</v>
      </c>
      <c r="AA106" s="323">
        <v>76.223680000000002</v>
      </c>
      <c r="AB106" s="4">
        <f t="shared" si="187"/>
        <v>76.218680000000006</v>
      </c>
      <c r="AC106" s="323">
        <v>76.219470000000001</v>
      </c>
      <c r="AD106" s="221">
        <v>76.223680000000002</v>
      </c>
      <c r="AE106" s="418">
        <v>76.805269999999993</v>
      </c>
      <c r="AF106" s="4">
        <f t="shared" si="214"/>
        <v>0.58579999999999188</v>
      </c>
      <c r="AG106" s="4"/>
      <c r="AH106" s="323">
        <v>73.364130000000003</v>
      </c>
      <c r="AI106" s="376">
        <f t="shared" si="188"/>
        <v>73.299980000000005</v>
      </c>
      <c r="AJ106" s="285">
        <f t="shared" si="189"/>
        <v>73.240290000000002</v>
      </c>
      <c r="AK106" s="285">
        <f t="shared" si="190"/>
        <v>73.18292000000001</v>
      </c>
      <c r="AL106" s="285">
        <f t="shared" si="191"/>
        <v>73.118470000000002</v>
      </c>
      <c r="AM106" s="338">
        <f t="shared" si="192"/>
        <v>73.091130000000007</v>
      </c>
      <c r="AN106" s="285">
        <f t="shared" si="193"/>
        <v>72.997910000000005</v>
      </c>
      <c r="AO106" s="285">
        <f t="shared" si="194"/>
        <v>72.950410000000005</v>
      </c>
      <c r="AP106" s="285">
        <f t="shared" si="195"/>
        <v>72.926110000000008</v>
      </c>
      <c r="AQ106" s="285">
        <f t="shared" si="196"/>
        <v>72.909090000000006</v>
      </c>
      <c r="AR106" s="309">
        <f t="shared" si="197"/>
        <v>72.897780000000012</v>
      </c>
      <c r="AS106" s="311">
        <f t="shared" si="198"/>
        <v>-0.19334999999999525</v>
      </c>
      <c r="AT106" s="322">
        <f t="shared" si="199"/>
        <v>72.883840000000006</v>
      </c>
      <c r="AU106" s="322">
        <f t="shared" si="200"/>
        <v>72.874840000000006</v>
      </c>
      <c r="AV106" s="322">
        <f t="shared" si="201"/>
        <v>72.868189999999998</v>
      </c>
      <c r="AW106" s="322">
        <f t="shared" si="202"/>
        <v>72.860889999999998</v>
      </c>
      <c r="AX106" s="322">
        <f t="shared" si="203"/>
        <v>72.858220000000003</v>
      </c>
      <c r="AY106" s="322">
        <f t="shared" si="204"/>
        <v>72.856140000000011</v>
      </c>
      <c r="AZ106" s="334">
        <f t="shared" si="215"/>
        <v>4.164000000000101E-2</v>
      </c>
      <c r="BA106" s="322">
        <f t="shared" si="216"/>
        <v>0.23498999999999626</v>
      </c>
      <c r="BB106" s="322">
        <f t="shared" si="205"/>
        <v>72.850620000000006</v>
      </c>
      <c r="BC106" s="322">
        <f t="shared" si="206"/>
        <v>72.84357</v>
      </c>
      <c r="BD106" s="322">
        <f t="shared" si="207"/>
        <v>72.835490000000007</v>
      </c>
      <c r="BE106" s="322">
        <f t="shared" si="208"/>
        <v>72.832010000000011</v>
      </c>
      <c r="BF106" s="322">
        <f t="shared" si="209"/>
        <v>72.825180000000003</v>
      </c>
      <c r="BG106" s="361">
        <f t="shared" si="210"/>
        <v>72.821830000000006</v>
      </c>
      <c r="BH106" s="322">
        <f t="shared" si="217"/>
        <v>3.4310000000004948E-2</v>
      </c>
      <c r="BI106" s="322">
        <f t="shared" si="218"/>
        <v>0.26930000000000121</v>
      </c>
      <c r="BJ106" s="169">
        <f t="shared" si="219"/>
        <v>72.771020000000007</v>
      </c>
      <c r="BK106" s="169">
        <f t="shared" si="220"/>
        <v>5.0809999999998468E-2</v>
      </c>
      <c r="BL106" s="237">
        <v>0.39785999999999433</v>
      </c>
      <c r="BM106" s="169">
        <f t="shared" si="213"/>
        <v>72.77637</v>
      </c>
      <c r="BN106" s="169">
        <f t="shared" si="221"/>
        <v>5.3499999999928605E-3</v>
      </c>
      <c r="BO106" s="169">
        <f t="shared" si="222"/>
        <v>72.78058</v>
      </c>
      <c r="BP106" s="169">
        <f t="shared" si="223"/>
        <v>4.2100000000004911E-3</v>
      </c>
      <c r="BQ106" s="169">
        <f t="shared" si="224"/>
        <v>9.5599999999933516E-3</v>
      </c>
    </row>
    <row r="107" spans="1:76" x14ac:dyDescent="0.25">
      <c r="A107" s="303" t="s">
        <v>55</v>
      </c>
      <c r="B107" s="237">
        <v>3.8849899999999886</v>
      </c>
      <c r="C107" s="240">
        <v>77.250429999999994</v>
      </c>
      <c r="D107" s="240">
        <v>77.185860000000005</v>
      </c>
      <c r="E107" s="240">
        <v>77.12136000000001</v>
      </c>
      <c r="F107" s="240">
        <v>77.064930000000004</v>
      </c>
      <c r="G107" s="240">
        <v>77.004469999999998</v>
      </c>
      <c r="H107" s="240">
        <v>76.980069999999998</v>
      </c>
      <c r="I107" s="240">
        <v>76.893640000000005</v>
      </c>
      <c r="J107" s="240">
        <v>76.847890000000007</v>
      </c>
      <c r="K107" s="240">
        <v>76.825360000000003</v>
      </c>
      <c r="L107" s="240">
        <v>76.809359999999998</v>
      </c>
      <c r="M107" s="240">
        <v>76.798079999999999</v>
      </c>
      <c r="N107" s="204">
        <v>76.785380000000004</v>
      </c>
      <c r="O107" s="204">
        <v>76.776849999999996</v>
      </c>
      <c r="P107" s="204">
        <v>76.770799999999994</v>
      </c>
      <c r="Q107" s="204">
        <v>76.764300000000006</v>
      </c>
      <c r="R107" s="204">
        <v>76.762730000000005</v>
      </c>
      <c r="S107" s="323">
        <v>76.758349999999993</v>
      </c>
      <c r="T107" s="204">
        <v>76.755049999999997</v>
      </c>
      <c r="U107" s="323">
        <v>76.748090000000005</v>
      </c>
      <c r="V107" s="204">
        <v>76.739720000000005</v>
      </c>
      <c r="W107" s="204">
        <v>76.73451</v>
      </c>
      <c r="X107" s="323">
        <v>76.727209999999999</v>
      </c>
      <c r="Y107" s="337">
        <v>76.723100000000002</v>
      </c>
      <c r="Z107" s="221">
        <v>76.670469999999995</v>
      </c>
      <c r="AA107" s="221">
        <v>76.688119999999998</v>
      </c>
      <c r="AB107" s="4">
        <f t="shared" si="187"/>
        <v>76.683120000000002</v>
      </c>
      <c r="AC107" s="221">
        <v>76.681839999999994</v>
      </c>
      <c r="AD107" s="221">
        <v>76.686269999999993</v>
      </c>
      <c r="AE107" s="418">
        <v>77.250429999999994</v>
      </c>
      <c r="AF107" s="4">
        <f>AE107-AC107</f>
        <v>0.56859000000000037</v>
      </c>
      <c r="AG107" s="4"/>
      <c r="AH107" s="323">
        <v>73.365790000000018</v>
      </c>
      <c r="AI107" s="376">
        <f t="shared" si="188"/>
        <v>73.300870000000018</v>
      </c>
      <c r="AJ107" s="285">
        <f t="shared" si="189"/>
        <v>73.236370000000022</v>
      </c>
      <c r="AK107" s="285">
        <f t="shared" si="190"/>
        <v>73.179940000000016</v>
      </c>
      <c r="AL107" s="285">
        <f t="shared" si="191"/>
        <v>73.11948000000001</v>
      </c>
      <c r="AM107" s="338">
        <f t="shared" si="192"/>
        <v>73.09508000000001</v>
      </c>
      <c r="AN107" s="285">
        <f t="shared" si="193"/>
        <v>73.008650000000017</v>
      </c>
      <c r="AO107" s="285">
        <f t="shared" si="194"/>
        <v>72.962900000000019</v>
      </c>
      <c r="AP107" s="285">
        <f t="shared" si="195"/>
        <v>72.940370000000016</v>
      </c>
      <c r="AQ107" s="285">
        <f t="shared" si="196"/>
        <v>72.92437000000001</v>
      </c>
      <c r="AR107" s="309">
        <f t="shared" si="197"/>
        <v>72.913090000000011</v>
      </c>
      <c r="AS107" s="311">
        <f t="shared" si="198"/>
        <v>-0.18198999999999899</v>
      </c>
      <c r="AT107" s="322">
        <f t="shared" si="199"/>
        <v>72.900390000000016</v>
      </c>
      <c r="AU107" s="322">
        <f t="shared" si="200"/>
        <v>72.891860000000008</v>
      </c>
      <c r="AV107" s="322">
        <f t="shared" si="201"/>
        <v>72.885810000000006</v>
      </c>
      <c r="AW107" s="322">
        <f t="shared" si="202"/>
        <v>72.879310000000018</v>
      </c>
      <c r="AX107" s="322">
        <f t="shared" si="203"/>
        <v>72.877740000000017</v>
      </c>
      <c r="AY107" s="322">
        <f t="shared" si="204"/>
        <v>72.873360000000005</v>
      </c>
      <c r="AZ107" s="322">
        <f t="shared" si="215"/>
        <v>3.9730000000005816E-2</v>
      </c>
      <c r="BA107" s="322">
        <f t="shared" si="216"/>
        <v>0.2217200000000048</v>
      </c>
      <c r="BB107" s="322">
        <f t="shared" si="205"/>
        <v>72.870060000000009</v>
      </c>
      <c r="BC107" s="322">
        <f t="shared" si="206"/>
        <v>72.863100000000017</v>
      </c>
      <c r="BD107" s="322">
        <f t="shared" si="207"/>
        <v>72.854730000000018</v>
      </c>
      <c r="BE107" s="322">
        <f t="shared" si="208"/>
        <v>72.849520000000012</v>
      </c>
      <c r="BF107" s="322">
        <f t="shared" si="209"/>
        <v>72.842220000000012</v>
      </c>
      <c r="BG107" s="361">
        <f t="shared" si="210"/>
        <v>72.838110000000015</v>
      </c>
      <c r="BH107" s="322">
        <f t="shared" si="217"/>
        <v>3.5249999999990678E-2</v>
      </c>
      <c r="BI107" s="322">
        <f t="shared" si="218"/>
        <v>0.25696999999999548</v>
      </c>
      <c r="BJ107" s="169">
        <f t="shared" si="219"/>
        <v>72.785480000000007</v>
      </c>
      <c r="BK107" s="424">
        <f t="shared" si="220"/>
        <v>5.2630000000007726E-2</v>
      </c>
      <c r="BL107" s="122">
        <v>0</v>
      </c>
      <c r="BM107" s="169">
        <f t="shared" si="213"/>
        <v>72.796850000000006</v>
      </c>
      <c r="BN107" s="169">
        <f>-BJ107+BM107</f>
        <v>1.1369999999999436E-2</v>
      </c>
      <c r="BO107" s="169">
        <f>AD107-B107+BL107</f>
        <v>72.801280000000006</v>
      </c>
      <c r="BP107" s="169">
        <f>-BM107+BO107</f>
        <v>4.4299999999992679E-3</v>
      </c>
      <c r="BQ107" s="169">
        <f>BN107+BP107</f>
        <v>1.5799999999998704E-2</v>
      </c>
    </row>
    <row r="108" spans="1:76" x14ac:dyDescent="0.25">
      <c r="A108" s="303" t="s">
        <v>56</v>
      </c>
      <c r="B108" s="237">
        <v>3.9829399999999953</v>
      </c>
      <c r="C108" s="240">
        <v>77.163719999999998</v>
      </c>
      <c r="D108" s="240">
        <v>77.085599999999999</v>
      </c>
      <c r="E108" s="240">
        <v>77.039150000000006</v>
      </c>
      <c r="F108" s="240">
        <v>76.986469999999997</v>
      </c>
      <c r="G108" s="240">
        <v>76.942719999999994</v>
      </c>
      <c r="H108" s="240">
        <v>76.918279999999996</v>
      </c>
      <c r="I108" s="240">
        <v>76.85033</v>
      </c>
      <c r="J108" s="240">
        <v>76.815020000000004</v>
      </c>
      <c r="K108" s="240">
        <v>76.796000000000006</v>
      </c>
      <c r="L108" s="240">
        <v>76.782160000000005</v>
      </c>
      <c r="M108" s="240">
        <v>76.773939999999996</v>
      </c>
      <c r="N108" s="204">
        <v>76.76379</v>
      </c>
      <c r="O108" s="204">
        <v>76.756169999999997</v>
      </c>
      <c r="P108" s="204">
        <v>76.750100000000003</v>
      </c>
      <c r="Q108" s="204">
        <v>76.744929999999997</v>
      </c>
      <c r="R108" s="204">
        <v>76.744309999999999</v>
      </c>
      <c r="S108" s="323">
        <v>76.743740000000003</v>
      </c>
      <c r="T108" s="204">
        <v>76.738529999999997</v>
      </c>
      <c r="U108" s="323">
        <v>76.732860000000002</v>
      </c>
      <c r="V108" s="323">
        <v>76.725440000000006</v>
      </c>
      <c r="W108" s="323">
        <v>76.721440000000001</v>
      </c>
      <c r="X108" s="323">
        <v>76.712680000000006</v>
      </c>
      <c r="Y108" s="337">
        <v>76.707539999999995</v>
      </c>
      <c r="Z108" s="323">
        <v>76.657920000000004</v>
      </c>
      <c r="AA108" s="323">
        <v>76.669399999999996</v>
      </c>
      <c r="AB108" s="4">
        <f t="shared" si="187"/>
        <v>76.664400000000001</v>
      </c>
      <c r="AC108" s="323">
        <v>76.663359999999997</v>
      </c>
      <c r="AD108" s="221">
        <v>76.667829999999995</v>
      </c>
      <c r="AE108" s="418">
        <v>77.163719999999998</v>
      </c>
      <c r="AF108" s="4">
        <f t="shared" si="214"/>
        <v>0.50036000000000058</v>
      </c>
      <c r="AG108" s="4"/>
      <c r="AH108" s="323">
        <v>73.180779999999999</v>
      </c>
      <c r="AI108" s="376">
        <f t="shared" si="188"/>
        <v>73.10266</v>
      </c>
      <c r="AJ108" s="285">
        <f t="shared" si="189"/>
        <v>73.056210000000007</v>
      </c>
      <c r="AK108" s="285">
        <f t="shared" si="190"/>
        <v>73.003529999999998</v>
      </c>
      <c r="AL108" s="285">
        <f t="shared" si="191"/>
        <v>72.959779999999995</v>
      </c>
      <c r="AM108" s="338">
        <f t="shared" si="192"/>
        <v>72.935339999999997</v>
      </c>
      <c r="AN108" s="285">
        <f t="shared" si="193"/>
        <v>72.86739</v>
      </c>
      <c r="AO108" s="285">
        <f t="shared" si="194"/>
        <v>72.832080000000005</v>
      </c>
      <c r="AP108" s="285">
        <f t="shared" si="195"/>
        <v>72.813060000000007</v>
      </c>
      <c r="AQ108" s="285">
        <f t="shared" si="196"/>
        <v>72.799220000000005</v>
      </c>
      <c r="AR108" s="309">
        <f t="shared" si="197"/>
        <v>72.790999999999997</v>
      </c>
      <c r="AS108" s="311">
        <f t="shared" si="198"/>
        <v>-0.14433999999999969</v>
      </c>
      <c r="AT108" s="322">
        <f t="shared" si="199"/>
        <v>72.780850000000001</v>
      </c>
      <c r="AU108" s="322">
        <f t="shared" si="200"/>
        <v>72.773229999999998</v>
      </c>
      <c r="AV108" s="322">
        <f t="shared" si="201"/>
        <v>72.767160000000004</v>
      </c>
      <c r="AW108" s="322">
        <f t="shared" si="202"/>
        <v>72.761989999999997</v>
      </c>
      <c r="AX108" s="322">
        <f t="shared" si="203"/>
        <v>72.761369999999999</v>
      </c>
      <c r="AY108" s="322">
        <f t="shared" si="204"/>
        <v>72.760800000000003</v>
      </c>
      <c r="AZ108" s="322">
        <f t="shared" si="215"/>
        <v>3.0199999999993565E-2</v>
      </c>
      <c r="BA108" s="322">
        <f t="shared" si="216"/>
        <v>0.17453999999999326</v>
      </c>
      <c r="BB108" s="322">
        <f t="shared" si="205"/>
        <v>72.755589999999998</v>
      </c>
      <c r="BC108" s="322">
        <f t="shared" si="206"/>
        <v>72.749920000000003</v>
      </c>
      <c r="BD108" s="322">
        <f t="shared" si="207"/>
        <v>72.742500000000007</v>
      </c>
      <c r="BE108" s="322">
        <f t="shared" si="208"/>
        <v>72.738500000000002</v>
      </c>
      <c r="BF108" s="322">
        <f t="shared" si="209"/>
        <v>72.729740000000007</v>
      </c>
      <c r="BG108" s="361">
        <f t="shared" si="210"/>
        <v>72.724599999999995</v>
      </c>
      <c r="BH108" s="334">
        <f t="shared" si="217"/>
        <v>3.6200000000008004E-2</v>
      </c>
      <c r="BI108" s="322">
        <f t="shared" si="218"/>
        <v>0.21074000000000126</v>
      </c>
      <c r="BJ108" s="169">
        <f t="shared" si="219"/>
        <v>72.674980000000005</v>
      </c>
      <c r="BK108" s="169">
        <f t="shared" si="220"/>
        <v>4.9619999999990227E-2</v>
      </c>
      <c r="BL108" s="122">
        <v>0</v>
      </c>
      <c r="BM108" s="169">
        <f t="shared" si="213"/>
        <v>72.680419999999998</v>
      </c>
      <c r="BN108" s="169">
        <f>-BJ108+BM108</f>
        <v>5.439999999993006E-3</v>
      </c>
      <c r="BO108" s="169">
        <f>AD108-B108+BL108</f>
        <v>72.684889999999996</v>
      </c>
      <c r="BP108" s="169">
        <f>-BM108+BO108</f>
        <v>4.4699999999977535E-3</v>
      </c>
      <c r="BQ108" s="169">
        <f t="shared" si="224"/>
        <v>9.9099999999907595E-3</v>
      </c>
    </row>
    <row r="109" spans="1:76" x14ac:dyDescent="0.25">
      <c r="A109" s="303" t="s">
        <v>58</v>
      </c>
      <c r="B109" s="237">
        <v>3.7425700000000015</v>
      </c>
      <c r="C109" s="240">
        <v>77.195329999999998</v>
      </c>
      <c r="D109" s="240">
        <v>77.097380000000001</v>
      </c>
      <c r="E109" s="240">
        <v>77.031829999999999</v>
      </c>
      <c r="F109" s="240">
        <v>76.98612</v>
      </c>
      <c r="G109" s="240">
        <v>76.921819999999997</v>
      </c>
      <c r="H109" s="240">
        <v>76.898579999999995</v>
      </c>
      <c r="I109" s="240">
        <v>76.831729999999993</v>
      </c>
      <c r="J109" s="240">
        <v>76.799750000000003</v>
      </c>
      <c r="K109" s="240">
        <v>76.783209999999997</v>
      </c>
      <c r="L109" s="240">
        <v>76.771540000000002</v>
      </c>
      <c r="M109" s="240">
        <v>76.764899999999997</v>
      </c>
      <c r="N109" s="204">
        <v>76.7547</v>
      </c>
      <c r="O109" s="204">
        <v>76.748270000000005</v>
      </c>
      <c r="P109" s="204">
        <v>76.744339999999994</v>
      </c>
      <c r="Q109" s="204">
        <v>76.737840000000006</v>
      </c>
      <c r="R109" s="204">
        <v>76.737129999999993</v>
      </c>
      <c r="S109" s="323">
        <v>76.736840000000001</v>
      </c>
      <c r="T109" s="204">
        <v>76.73339</v>
      </c>
      <c r="U109" s="323">
        <v>76.727270000000004</v>
      </c>
      <c r="V109" s="323">
        <v>76.720590000000001</v>
      </c>
      <c r="W109" s="323">
        <v>76.716089999999994</v>
      </c>
      <c r="X109" s="323">
        <v>76.709379999999996</v>
      </c>
      <c r="Y109" s="337">
        <v>76.705399999999997</v>
      </c>
      <c r="Z109" s="323">
        <v>76.660570000000007</v>
      </c>
      <c r="AA109" s="323">
        <v>76.679050000000004</v>
      </c>
      <c r="AB109" s="4">
        <f t="shared" si="187"/>
        <v>76.674050000000008</v>
      </c>
      <c r="AC109" s="323">
        <v>76.671260000000004</v>
      </c>
      <c r="AD109" s="221">
        <v>76.677850000000007</v>
      </c>
      <c r="AE109" s="418">
        <v>77.195329999999998</v>
      </c>
      <c r="AF109" s="4">
        <f>AE109-AC109</f>
        <v>0.52406999999999471</v>
      </c>
      <c r="AG109" s="4"/>
      <c r="AH109" s="323">
        <v>73.452759999999998</v>
      </c>
      <c r="AI109" s="376">
        <f t="shared" si="188"/>
        <v>73.354810000000001</v>
      </c>
      <c r="AJ109" s="285">
        <f t="shared" si="189"/>
        <v>73.289259999999999</v>
      </c>
      <c r="AK109" s="285">
        <f t="shared" si="190"/>
        <v>73.243549999999999</v>
      </c>
      <c r="AL109" s="285">
        <f t="shared" si="191"/>
        <v>73.179249999999996</v>
      </c>
      <c r="AM109" s="338">
        <f t="shared" si="192"/>
        <v>73.156009999999995</v>
      </c>
      <c r="AN109" s="285">
        <f t="shared" si="193"/>
        <v>73.089159999999993</v>
      </c>
      <c r="AO109" s="285">
        <f t="shared" si="194"/>
        <v>73.057180000000002</v>
      </c>
      <c r="AP109" s="285">
        <f t="shared" si="195"/>
        <v>73.040639999999996</v>
      </c>
      <c r="AQ109" s="285">
        <f t="shared" si="196"/>
        <v>73.028970000000001</v>
      </c>
      <c r="AR109" s="309">
        <f t="shared" si="197"/>
        <v>73.022329999999997</v>
      </c>
      <c r="AS109" s="311">
        <f t="shared" si="198"/>
        <v>-0.13367999999999824</v>
      </c>
      <c r="AT109" s="322">
        <f t="shared" si="199"/>
        <v>73.012129999999999</v>
      </c>
      <c r="AU109" s="322">
        <f t="shared" si="200"/>
        <v>73.005700000000004</v>
      </c>
      <c r="AV109" s="322">
        <f t="shared" si="201"/>
        <v>73.001769999999993</v>
      </c>
      <c r="AW109" s="322">
        <f t="shared" si="202"/>
        <v>72.995270000000005</v>
      </c>
      <c r="AX109" s="322">
        <f t="shared" si="203"/>
        <v>72.994559999999993</v>
      </c>
      <c r="AY109" s="322">
        <f t="shared" si="204"/>
        <v>72.99427</v>
      </c>
      <c r="AZ109" s="322">
        <f t="shared" si="215"/>
        <v>2.8059999999996421E-2</v>
      </c>
      <c r="BA109" s="322">
        <f t="shared" si="216"/>
        <v>0.16173999999999467</v>
      </c>
      <c r="BB109" s="322">
        <f t="shared" si="205"/>
        <v>72.990819999999999</v>
      </c>
      <c r="BC109" s="322">
        <f t="shared" si="206"/>
        <v>72.984700000000004</v>
      </c>
      <c r="BD109" s="322">
        <f t="shared" si="207"/>
        <v>72.978020000000001</v>
      </c>
      <c r="BE109" s="322">
        <f t="shared" si="208"/>
        <v>72.973519999999994</v>
      </c>
      <c r="BF109" s="322">
        <f t="shared" si="209"/>
        <v>72.966809999999995</v>
      </c>
      <c r="BG109" s="361">
        <f t="shared" si="210"/>
        <v>72.962829999999997</v>
      </c>
      <c r="BH109" s="322">
        <f t="shared" si="217"/>
        <v>3.1440000000003465E-2</v>
      </c>
      <c r="BI109" s="322">
        <f t="shared" si="218"/>
        <v>0.19317999999999813</v>
      </c>
      <c r="BJ109" s="169">
        <f t="shared" si="219"/>
        <v>72.918000000000006</v>
      </c>
      <c r="BK109" s="169">
        <f t="shared" si="220"/>
        <v>4.4829999999990378E-2</v>
      </c>
      <c r="BL109" s="122">
        <v>0</v>
      </c>
      <c r="BM109" s="169">
        <f t="shared" si="213"/>
        <v>72.928690000000003</v>
      </c>
      <c r="BN109" s="169">
        <f>-BJ109+BM109</f>
        <v>1.0689999999996758E-2</v>
      </c>
      <c r="BO109" s="169">
        <f>AD109-B109+BL109</f>
        <v>72.935280000000006</v>
      </c>
      <c r="BP109" s="169">
        <f>-BM109+BO109</f>
        <v>6.5900000000027603E-3</v>
      </c>
      <c r="BQ109" s="169">
        <f>BN109+BP109</f>
        <v>1.7279999999999518E-2</v>
      </c>
    </row>
    <row r="110" spans="1:76" x14ac:dyDescent="0.25">
      <c r="A110" s="303" t="s">
        <v>125</v>
      </c>
      <c r="B110" s="237">
        <v>0.98499999999999999</v>
      </c>
      <c r="C110" s="240">
        <v>77.060839999999999</v>
      </c>
      <c r="D110" s="240">
        <v>76.964489999999998</v>
      </c>
      <c r="E110" s="240">
        <v>76.879869999999997</v>
      </c>
      <c r="F110" s="240">
        <v>76.817729999999997</v>
      </c>
      <c r="G110" s="240">
        <v>76.756990000000002</v>
      </c>
      <c r="H110" s="240">
        <v>76.729680000000002</v>
      </c>
      <c r="I110" s="240">
        <v>76.64134</v>
      </c>
      <c r="J110" s="240">
        <v>76.598659999999995</v>
      </c>
      <c r="K110" s="240">
        <v>76.578419999999994</v>
      </c>
      <c r="L110" s="240">
        <v>76.564530000000005</v>
      </c>
      <c r="M110" s="240">
        <v>76.554640000000006</v>
      </c>
      <c r="N110" s="204">
        <v>76.541899999999998</v>
      </c>
      <c r="O110" s="204">
        <v>76.533050000000003</v>
      </c>
      <c r="P110" s="204">
        <v>76.528059999999996</v>
      </c>
      <c r="Q110" s="204">
        <v>76.521810000000002</v>
      </c>
      <c r="R110" s="204">
        <v>76.520110000000003</v>
      </c>
      <c r="S110" s="323">
        <v>76.518190000000004</v>
      </c>
      <c r="T110" s="323">
        <v>76.513480000000001</v>
      </c>
      <c r="U110" s="323">
        <v>76.507940000000005</v>
      </c>
      <c r="V110" s="323">
        <v>76.499949999999998</v>
      </c>
      <c r="W110" s="204">
        <v>76.495320000000007</v>
      </c>
      <c r="X110" s="323">
        <v>76.489239999999995</v>
      </c>
      <c r="Y110" s="337">
        <v>76.485550000000003</v>
      </c>
      <c r="Z110" s="352">
        <v>76.435890000000001</v>
      </c>
      <c r="AA110" s="420"/>
      <c r="AB110" s="4"/>
      <c r="AC110" s="416"/>
      <c r="AH110" s="4">
        <f t="shared" ref="AH110:AH115" si="225">AA110-AI110</f>
        <v>-75.979489999999998</v>
      </c>
      <c r="AI110" s="285">
        <f t="shared" si="188"/>
        <v>75.979489999999998</v>
      </c>
      <c r="AJ110" s="285">
        <f t="shared" si="189"/>
        <v>75.894869999999997</v>
      </c>
      <c r="AK110" s="285">
        <f t="shared" si="190"/>
        <v>75.832729999999998</v>
      </c>
      <c r="AL110" s="285">
        <f t="shared" si="191"/>
        <v>75.771990000000002</v>
      </c>
      <c r="AM110" s="338">
        <f t="shared" si="192"/>
        <v>75.744680000000002</v>
      </c>
      <c r="AN110" s="285">
        <f t="shared" si="193"/>
        <v>75.65634</v>
      </c>
      <c r="AO110" s="285">
        <f t="shared" si="194"/>
        <v>75.613659999999996</v>
      </c>
      <c r="AP110" s="285">
        <f t="shared" si="195"/>
        <v>75.593419999999995</v>
      </c>
      <c r="AQ110" s="285">
        <f t="shared" si="196"/>
        <v>75.579530000000005</v>
      </c>
      <c r="AR110" s="309">
        <f t="shared" si="197"/>
        <v>75.569640000000007</v>
      </c>
      <c r="AS110" s="311">
        <f t="shared" si="198"/>
        <v>-0.17503999999999564</v>
      </c>
      <c r="AT110" s="322">
        <f t="shared" si="199"/>
        <v>75.556899999999999</v>
      </c>
      <c r="AU110" s="322">
        <f t="shared" si="200"/>
        <v>75.548050000000003</v>
      </c>
      <c r="AV110" s="322">
        <f t="shared" si="201"/>
        <v>75.543059999999997</v>
      </c>
      <c r="AW110" s="322">
        <f t="shared" si="202"/>
        <v>75.536810000000003</v>
      </c>
      <c r="AX110" s="322">
        <f t="shared" si="203"/>
        <v>75.535110000000003</v>
      </c>
      <c r="AY110" s="322">
        <f t="shared" si="204"/>
        <v>75.533190000000005</v>
      </c>
      <c r="AZ110" s="322">
        <f t="shared" si="215"/>
        <v>3.6450000000002092E-2</v>
      </c>
      <c r="BA110" s="322">
        <f t="shared" si="216"/>
        <v>0.21148999999999774</v>
      </c>
      <c r="BB110" s="322">
        <f t="shared" si="205"/>
        <v>75.528480000000002</v>
      </c>
      <c r="BC110" s="322">
        <f t="shared" si="206"/>
        <v>75.522940000000006</v>
      </c>
      <c r="BD110" s="322">
        <f t="shared" si="207"/>
        <v>75.514949999999999</v>
      </c>
      <c r="BE110" s="322">
        <f t="shared" si="208"/>
        <v>75.510320000000007</v>
      </c>
      <c r="BF110" s="322">
        <f t="shared" si="209"/>
        <v>75.504239999999996</v>
      </c>
      <c r="BG110" s="361">
        <f t="shared" si="210"/>
        <v>75.500550000000004</v>
      </c>
      <c r="BH110" s="322">
        <f t="shared" si="217"/>
        <v>3.2640000000000668E-2</v>
      </c>
      <c r="BI110" s="322">
        <f t="shared" si="218"/>
        <v>0.2441299999999984</v>
      </c>
      <c r="BJ110" s="169">
        <f t="shared" si="219"/>
        <v>75.450890000000001</v>
      </c>
      <c r="BK110" s="169">
        <f t="shared" si="220"/>
        <v>4.9660000000002924E-2</v>
      </c>
      <c r="BL110" s="122" t="s">
        <v>386</v>
      </c>
      <c r="BM110" s="429" t="s">
        <v>362</v>
      </c>
      <c r="BN110" s="169"/>
      <c r="BO110" s="122" t="s">
        <v>361</v>
      </c>
      <c r="BP110" s="122"/>
      <c r="BQ110" s="122"/>
    </row>
    <row r="111" spans="1:76" x14ac:dyDescent="0.25">
      <c r="A111" s="303" t="s">
        <v>127</v>
      </c>
      <c r="B111" s="237">
        <v>0.58499999999999996</v>
      </c>
      <c r="C111" s="240">
        <v>77.086939999999998</v>
      </c>
      <c r="D111" s="240">
        <v>77.036029999999997</v>
      </c>
      <c r="E111" s="240">
        <v>76.974350000000001</v>
      </c>
      <c r="F111" s="240">
        <v>76.918999999999997</v>
      </c>
      <c r="G111" s="240">
        <v>76.853530000000006</v>
      </c>
      <c r="H111" s="240">
        <v>76.825090000000003</v>
      </c>
      <c r="I111" s="240">
        <v>76.731930000000006</v>
      </c>
      <c r="J111" s="240">
        <v>76.685969999999998</v>
      </c>
      <c r="K111" s="240">
        <v>76.662649999999999</v>
      </c>
      <c r="L111" s="240">
        <v>76.646299999999997</v>
      </c>
      <c r="M111" s="240">
        <v>76.63449</v>
      </c>
      <c r="N111" s="204">
        <v>76.621269999999996</v>
      </c>
      <c r="O111" s="204">
        <v>76.612440000000007</v>
      </c>
      <c r="P111" s="204">
        <v>76.606549999999999</v>
      </c>
      <c r="Q111" s="204">
        <v>76.600239999999999</v>
      </c>
      <c r="R111" s="204">
        <v>76.597380000000001</v>
      </c>
      <c r="S111" s="323">
        <v>76.595560000000006</v>
      </c>
      <c r="T111" s="323">
        <v>76.589669999999998</v>
      </c>
      <c r="U111" s="323">
        <v>76.584289999999996</v>
      </c>
      <c r="V111" s="323">
        <v>76.57638</v>
      </c>
      <c r="W111" s="323">
        <v>76.573139999999995</v>
      </c>
      <c r="X111" s="323">
        <v>76.566900000000004</v>
      </c>
      <c r="Y111" s="337">
        <v>76.564670000000007</v>
      </c>
      <c r="Z111" s="352">
        <v>76.516379999999998</v>
      </c>
      <c r="AA111" s="352">
        <v>75.952979999999997</v>
      </c>
      <c r="AB111" s="4">
        <f>AA111-0.011</f>
        <v>75.941980000000001</v>
      </c>
      <c r="AC111" s="352"/>
      <c r="AE111" s="4"/>
      <c r="AH111" s="4">
        <f t="shared" si="225"/>
        <v>-0.49805000000000632</v>
      </c>
      <c r="AI111" s="285">
        <f t="shared" si="188"/>
        <v>76.451030000000003</v>
      </c>
      <c r="AJ111" s="285">
        <f t="shared" si="189"/>
        <v>76.389350000000007</v>
      </c>
      <c r="AK111" s="285">
        <f t="shared" si="190"/>
        <v>76.334000000000003</v>
      </c>
      <c r="AL111" s="285">
        <f t="shared" si="191"/>
        <v>76.268530000000013</v>
      </c>
      <c r="AM111" s="338">
        <f t="shared" si="192"/>
        <v>76.240090000000009</v>
      </c>
      <c r="AN111" s="285">
        <f t="shared" si="193"/>
        <v>76.146930000000012</v>
      </c>
      <c r="AO111" s="285">
        <f t="shared" si="194"/>
        <v>76.100970000000004</v>
      </c>
      <c r="AP111" s="285">
        <f t="shared" si="195"/>
        <v>76.077650000000006</v>
      </c>
      <c r="AQ111" s="285">
        <f t="shared" si="196"/>
        <v>76.061300000000003</v>
      </c>
      <c r="AR111" s="309">
        <f t="shared" si="197"/>
        <v>76.049490000000006</v>
      </c>
      <c r="AS111" s="311">
        <f t="shared" si="198"/>
        <v>-0.19060000000000343</v>
      </c>
      <c r="AT111" s="322">
        <f t="shared" si="199"/>
        <v>76.036270000000002</v>
      </c>
      <c r="AU111" s="322">
        <f t="shared" si="200"/>
        <v>76.027440000000013</v>
      </c>
      <c r="AV111" s="322">
        <f t="shared" si="201"/>
        <v>76.021550000000005</v>
      </c>
      <c r="AW111" s="322">
        <f t="shared" si="202"/>
        <v>76.015240000000006</v>
      </c>
      <c r="AX111" s="322">
        <f t="shared" si="203"/>
        <v>76.012380000000007</v>
      </c>
      <c r="AY111" s="322">
        <f t="shared" si="204"/>
        <v>76.010560000000012</v>
      </c>
      <c r="AZ111" s="322">
        <f t="shared" si="215"/>
        <v>3.892999999999347E-2</v>
      </c>
      <c r="BA111" s="322">
        <f t="shared" si="216"/>
        <v>0.2295299999999969</v>
      </c>
      <c r="BB111" s="322">
        <f t="shared" si="205"/>
        <v>76.004670000000004</v>
      </c>
      <c r="BC111" s="322">
        <f t="shared" si="206"/>
        <v>75.999290000000002</v>
      </c>
      <c r="BD111" s="322">
        <f t="shared" si="207"/>
        <v>75.991380000000007</v>
      </c>
      <c r="BE111" s="322">
        <f t="shared" si="208"/>
        <v>75.988140000000001</v>
      </c>
      <c r="BF111" s="322">
        <f t="shared" si="209"/>
        <v>75.98190000000001</v>
      </c>
      <c r="BG111" s="361">
        <f t="shared" si="210"/>
        <v>75.979670000000013</v>
      </c>
      <c r="BH111" s="322">
        <f t="shared" si="217"/>
        <v>3.0889999999999418E-2</v>
      </c>
      <c r="BI111" s="322">
        <f t="shared" si="218"/>
        <v>0.26041999999999632</v>
      </c>
      <c r="BJ111" s="169">
        <f t="shared" si="219"/>
        <v>75.931380000000004</v>
      </c>
      <c r="BK111" s="169">
        <f t="shared" si="220"/>
        <v>4.8290000000008604E-2</v>
      </c>
      <c r="BL111" s="122" t="s">
        <v>386</v>
      </c>
      <c r="BM111" s="169">
        <f t="shared" ref="BM111:BM115" si="226">AB111</f>
        <v>75.941980000000001</v>
      </c>
      <c r="BN111" s="169">
        <f t="shared" ref="BN111:BN115" si="227">-BJ111+BM111</f>
        <v>1.0599999999996612E-2</v>
      </c>
      <c r="BO111" s="122" t="s">
        <v>361</v>
      </c>
      <c r="BP111" s="122"/>
      <c r="BQ111" s="122"/>
    </row>
    <row r="112" spans="1:76" x14ac:dyDescent="0.25">
      <c r="A112" s="303" t="s">
        <v>128</v>
      </c>
      <c r="B112" s="237">
        <v>0.98499999999999999</v>
      </c>
      <c r="C112" s="240">
        <v>77.02807</v>
      </c>
      <c r="D112" s="240">
        <v>76.943659999999994</v>
      </c>
      <c r="E112" s="240">
        <v>76.87706</v>
      </c>
      <c r="F112" s="240">
        <v>76.819649999999996</v>
      </c>
      <c r="G112" s="240">
        <v>76.758380000000002</v>
      </c>
      <c r="H112" s="240">
        <v>76.734020000000001</v>
      </c>
      <c r="I112" s="240">
        <v>76.648679999999999</v>
      </c>
      <c r="J112" s="240">
        <v>76.605109999999996</v>
      </c>
      <c r="K112" s="240">
        <v>76.582430000000002</v>
      </c>
      <c r="L112" s="240">
        <v>76.566360000000003</v>
      </c>
      <c r="M112" s="240">
        <v>76.555499999999995</v>
      </c>
      <c r="N112" s="204">
        <v>76.543360000000007</v>
      </c>
      <c r="O112" s="204">
        <v>76.534769999999995</v>
      </c>
      <c r="P112" s="204">
        <v>76.528760000000005</v>
      </c>
      <c r="Q112" s="204">
        <v>76.522909999999996</v>
      </c>
      <c r="R112" s="204">
        <v>76.520899999999997</v>
      </c>
      <c r="S112" s="323">
        <v>76.519080000000002</v>
      </c>
      <c r="T112" s="323">
        <v>76.513800000000003</v>
      </c>
      <c r="U112" s="323">
        <v>76.507819999999995</v>
      </c>
      <c r="V112" s="323">
        <v>76.499880000000005</v>
      </c>
      <c r="W112" s="323">
        <v>76.495249999999999</v>
      </c>
      <c r="X112" s="323">
        <v>76.488140000000001</v>
      </c>
      <c r="Y112" s="337">
        <v>76.484449999999995</v>
      </c>
      <c r="Z112" s="323">
        <v>76.433689999999999</v>
      </c>
      <c r="AA112" s="323">
        <v>75.493309999999994</v>
      </c>
      <c r="AB112" s="4">
        <f t="shared" ref="AB112:AB115" si="228">AA112-0.011</f>
        <v>75.482309999999998</v>
      </c>
      <c r="AC112" s="323"/>
      <c r="AE112" s="4"/>
      <c r="AH112" s="4">
        <f t="shared" si="225"/>
        <v>-0.46535000000000082</v>
      </c>
      <c r="AI112" s="285">
        <f t="shared" si="188"/>
        <v>75.958659999999995</v>
      </c>
      <c r="AJ112" s="285">
        <f t="shared" si="189"/>
        <v>75.892060000000001</v>
      </c>
      <c r="AK112" s="285">
        <f t="shared" si="190"/>
        <v>75.834649999999996</v>
      </c>
      <c r="AL112" s="285">
        <f t="shared" si="191"/>
        <v>75.773380000000003</v>
      </c>
      <c r="AM112" s="338">
        <f t="shared" si="192"/>
        <v>75.749020000000002</v>
      </c>
      <c r="AN112" s="285">
        <f t="shared" si="193"/>
        <v>75.663679999999999</v>
      </c>
      <c r="AO112" s="285">
        <f t="shared" si="194"/>
        <v>75.620109999999997</v>
      </c>
      <c r="AP112" s="285">
        <f t="shared" si="195"/>
        <v>75.597430000000003</v>
      </c>
      <c r="AQ112" s="285">
        <f t="shared" si="196"/>
        <v>75.581360000000004</v>
      </c>
      <c r="AR112" s="309">
        <f t="shared" si="197"/>
        <v>75.570499999999996</v>
      </c>
      <c r="AS112" s="311">
        <f t="shared" si="198"/>
        <v>-0.17852000000000601</v>
      </c>
      <c r="AT112" s="322">
        <f t="shared" si="199"/>
        <v>75.558360000000008</v>
      </c>
      <c r="AU112" s="322">
        <f t="shared" si="200"/>
        <v>75.549769999999995</v>
      </c>
      <c r="AV112" s="322">
        <f t="shared" si="201"/>
        <v>75.543760000000006</v>
      </c>
      <c r="AW112" s="322">
        <f t="shared" si="202"/>
        <v>75.537909999999997</v>
      </c>
      <c r="AX112" s="322">
        <f t="shared" si="203"/>
        <v>75.535899999999998</v>
      </c>
      <c r="AY112" s="322">
        <f t="shared" si="204"/>
        <v>75.534080000000003</v>
      </c>
      <c r="AZ112" s="322">
        <f t="shared" si="215"/>
        <v>3.6419999999992569E-2</v>
      </c>
      <c r="BA112" s="322">
        <f t="shared" si="216"/>
        <v>0.21493999999999858</v>
      </c>
      <c r="BB112" s="322">
        <f t="shared" si="205"/>
        <v>75.528800000000004</v>
      </c>
      <c r="BC112" s="322">
        <f t="shared" si="206"/>
        <v>75.522819999999996</v>
      </c>
      <c r="BD112" s="322">
        <f t="shared" si="207"/>
        <v>75.514880000000005</v>
      </c>
      <c r="BE112" s="322">
        <f t="shared" si="208"/>
        <v>75.510249999999999</v>
      </c>
      <c r="BF112" s="322">
        <f t="shared" si="209"/>
        <v>75.503140000000002</v>
      </c>
      <c r="BG112" s="361">
        <f t="shared" si="210"/>
        <v>75.499449999999996</v>
      </c>
      <c r="BH112" s="322">
        <f t="shared" si="217"/>
        <v>3.4630000000007044E-2</v>
      </c>
      <c r="BI112" s="322">
        <f t="shared" si="218"/>
        <v>0.24957000000000562</v>
      </c>
      <c r="BJ112" s="169">
        <f t="shared" si="219"/>
        <v>75.448689999999999</v>
      </c>
      <c r="BK112" s="169">
        <f t="shared" si="220"/>
        <v>5.0759999999996808E-2</v>
      </c>
      <c r="BL112" s="122" t="s">
        <v>386</v>
      </c>
      <c r="BM112" s="169">
        <f t="shared" si="226"/>
        <v>75.482309999999998</v>
      </c>
      <c r="BN112" s="169">
        <f t="shared" si="227"/>
        <v>3.3619999999999095E-2</v>
      </c>
      <c r="BO112" s="122" t="s">
        <v>361</v>
      </c>
      <c r="BP112" s="122"/>
      <c r="BQ112" s="122"/>
    </row>
    <row r="113" spans="1:69" x14ac:dyDescent="0.25">
      <c r="A113" s="303" t="s">
        <v>129</v>
      </c>
      <c r="B113" s="237">
        <v>0.83499999999999996</v>
      </c>
      <c r="C113" s="240">
        <v>77.034310000000005</v>
      </c>
      <c r="D113" s="240">
        <v>76.964439999999996</v>
      </c>
      <c r="E113" s="240">
        <v>76.905380000000008</v>
      </c>
      <c r="F113" s="240">
        <v>76.849199999999996</v>
      </c>
      <c r="G113" s="240">
        <v>76.786559999999994</v>
      </c>
      <c r="H113" s="240">
        <v>76.758960000000002</v>
      </c>
      <c r="I113" s="240">
        <v>76.663030000000006</v>
      </c>
      <c r="J113" s="240">
        <v>76.615549999999999</v>
      </c>
      <c r="K113" s="240">
        <v>76.590990000000005</v>
      </c>
      <c r="L113" s="240">
        <v>76.574349999999995</v>
      </c>
      <c r="M113" s="240">
        <v>76.5625</v>
      </c>
      <c r="N113" s="204">
        <v>76.549229999999994</v>
      </c>
      <c r="O113" s="204">
        <v>76.538899999999998</v>
      </c>
      <c r="P113" s="204">
        <v>76.533590000000004</v>
      </c>
      <c r="Q113" s="204">
        <v>76.525970000000001</v>
      </c>
      <c r="R113" s="204">
        <v>76.523949999999999</v>
      </c>
      <c r="S113" s="204">
        <v>76.520910000000001</v>
      </c>
      <c r="T113" s="204">
        <v>76.515460000000004</v>
      </c>
      <c r="U113" s="323">
        <v>76.508949999999999</v>
      </c>
      <c r="V113" s="323">
        <v>76.500550000000004</v>
      </c>
      <c r="W113" s="323">
        <v>76.497200000000007</v>
      </c>
      <c r="X113" s="323">
        <v>76.490160000000003</v>
      </c>
      <c r="Y113" s="281">
        <v>76.486810000000006</v>
      </c>
      <c r="Z113" s="323">
        <v>76.434160000000006</v>
      </c>
      <c r="AA113" s="323">
        <v>75.62903</v>
      </c>
      <c r="AB113" s="4">
        <f t="shared" si="228"/>
        <v>75.618030000000005</v>
      </c>
      <c r="AC113" s="323"/>
      <c r="AE113" s="4"/>
      <c r="AH113" s="4">
        <f t="shared" si="225"/>
        <v>-0.50041000000000224</v>
      </c>
      <c r="AI113" s="285">
        <f t="shared" si="188"/>
        <v>76.129440000000002</v>
      </c>
      <c r="AJ113" s="285">
        <f t="shared" si="189"/>
        <v>76.070380000000014</v>
      </c>
      <c r="AK113" s="285">
        <f t="shared" si="190"/>
        <v>76.014200000000002</v>
      </c>
      <c r="AL113" s="285">
        <f t="shared" si="191"/>
        <v>75.951560000000001</v>
      </c>
      <c r="AM113" s="338">
        <f t="shared" si="192"/>
        <v>75.923960000000008</v>
      </c>
      <c r="AN113" s="285">
        <f t="shared" si="193"/>
        <v>75.828030000000012</v>
      </c>
      <c r="AO113" s="285">
        <f t="shared" si="194"/>
        <v>75.780550000000005</v>
      </c>
      <c r="AP113" s="285">
        <f t="shared" si="195"/>
        <v>75.755990000000011</v>
      </c>
      <c r="AQ113" s="285">
        <f t="shared" si="196"/>
        <v>75.739350000000002</v>
      </c>
      <c r="AR113" s="309">
        <f t="shared" si="197"/>
        <v>75.727500000000006</v>
      </c>
      <c r="AS113" s="308">
        <f t="shared" si="198"/>
        <v>-0.19646000000000186</v>
      </c>
      <c r="AT113" s="322">
        <f t="shared" si="199"/>
        <v>75.714230000000001</v>
      </c>
      <c r="AU113" s="322">
        <f t="shared" si="200"/>
        <v>75.703900000000004</v>
      </c>
      <c r="AV113" s="322">
        <f t="shared" si="201"/>
        <v>75.69859000000001</v>
      </c>
      <c r="AW113" s="322">
        <f t="shared" si="202"/>
        <v>75.690970000000007</v>
      </c>
      <c r="AX113" s="322">
        <f t="shared" si="203"/>
        <v>75.688950000000006</v>
      </c>
      <c r="AY113" s="322">
        <f t="shared" si="204"/>
        <v>75.685910000000007</v>
      </c>
      <c r="AZ113" s="334">
        <f t="shared" si="215"/>
        <v>4.158999999999935E-2</v>
      </c>
      <c r="BA113" s="334">
        <f t="shared" si="216"/>
        <v>0.23805000000000121</v>
      </c>
      <c r="BB113" s="322">
        <f t="shared" si="205"/>
        <v>75.680460000000011</v>
      </c>
      <c r="BC113" s="322">
        <f t="shared" si="206"/>
        <v>75.673950000000005</v>
      </c>
      <c r="BD113" s="322">
        <f t="shared" si="207"/>
        <v>75.66555000000001</v>
      </c>
      <c r="BE113" s="322">
        <f t="shared" si="208"/>
        <v>75.662200000000013</v>
      </c>
      <c r="BF113" s="322">
        <f t="shared" si="209"/>
        <v>75.655160000000009</v>
      </c>
      <c r="BG113" s="361">
        <f t="shared" si="210"/>
        <v>75.651810000000012</v>
      </c>
      <c r="BH113" s="322">
        <f t="shared" si="217"/>
        <v>3.4099999999995134E-2</v>
      </c>
      <c r="BI113" s="334">
        <f t="shared" si="218"/>
        <v>0.27214999999999634</v>
      </c>
      <c r="BJ113" s="169">
        <f t="shared" si="219"/>
        <v>75.599160000000012</v>
      </c>
      <c r="BK113" s="424">
        <f t="shared" si="220"/>
        <v>5.2649999999999864E-2</v>
      </c>
      <c r="BL113" s="122" t="s">
        <v>386</v>
      </c>
      <c r="BM113" s="428">
        <f t="shared" si="226"/>
        <v>75.618030000000005</v>
      </c>
      <c r="BN113" s="169">
        <f t="shared" si="227"/>
        <v>1.8869999999992615E-2</v>
      </c>
      <c r="BO113" s="122" t="s">
        <v>361</v>
      </c>
      <c r="BP113" s="122"/>
      <c r="BQ113" s="122"/>
    </row>
    <row r="114" spans="1:69" x14ac:dyDescent="0.25">
      <c r="A114" s="303" t="s">
        <v>131</v>
      </c>
      <c r="B114" s="237">
        <v>0.58499999999999996</v>
      </c>
      <c r="C114" s="240">
        <v>77.085700000000003</v>
      </c>
      <c r="D114" s="240">
        <v>77.019159999999999</v>
      </c>
      <c r="E114" s="240">
        <v>76.95899</v>
      </c>
      <c r="F114" s="240">
        <v>76.900649999999999</v>
      </c>
      <c r="G114" s="240">
        <v>76.830629999999999</v>
      </c>
      <c r="H114" s="240">
        <v>76.803920000000005</v>
      </c>
      <c r="I114" s="240">
        <v>76.70917</v>
      </c>
      <c r="J114" s="240">
        <v>76.662019999999998</v>
      </c>
      <c r="K114" s="240">
        <v>76.638459999999995</v>
      </c>
      <c r="L114" s="240">
        <v>76.621859999999998</v>
      </c>
      <c r="M114" s="240">
        <v>76.610669999999999</v>
      </c>
      <c r="N114" s="204">
        <v>76.597549999999998</v>
      </c>
      <c r="O114" s="204">
        <v>76.587869999999995</v>
      </c>
      <c r="P114" s="204">
        <v>76.581969999999998</v>
      </c>
      <c r="Q114" s="204">
        <v>76.576520000000002</v>
      </c>
      <c r="R114" s="204">
        <v>76.572159999999997</v>
      </c>
      <c r="S114" s="204">
        <v>76.569720000000004</v>
      </c>
      <c r="T114" s="204">
        <v>76.56465</v>
      </c>
      <c r="U114" s="323">
        <v>76.557990000000004</v>
      </c>
      <c r="V114" s="323">
        <v>76.549710000000005</v>
      </c>
      <c r="W114" s="323">
        <v>76.546660000000003</v>
      </c>
      <c r="X114" s="323">
        <v>76.540700000000001</v>
      </c>
      <c r="Y114" s="281">
        <v>76.537769999999995</v>
      </c>
      <c r="Z114" s="323">
        <v>76.488479999999996</v>
      </c>
      <c r="AA114" s="323">
        <v>75.925579999999997</v>
      </c>
      <c r="AB114" s="4">
        <f t="shared" si="228"/>
        <v>75.914580000000001</v>
      </c>
      <c r="AC114" s="323"/>
      <c r="AE114" s="4"/>
      <c r="AH114" s="4">
        <f t="shared" si="225"/>
        <v>-0.50858000000000914</v>
      </c>
      <c r="AI114" s="285">
        <f t="shared" si="188"/>
        <v>76.434160000000006</v>
      </c>
      <c r="AJ114" s="285">
        <f t="shared" si="189"/>
        <v>76.373990000000006</v>
      </c>
      <c r="AK114" s="285">
        <f t="shared" si="190"/>
        <v>76.315650000000005</v>
      </c>
      <c r="AL114" s="285">
        <f t="shared" si="191"/>
        <v>76.245630000000006</v>
      </c>
      <c r="AM114" s="338">
        <f t="shared" si="192"/>
        <v>76.218920000000011</v>
      </c>
      <c r="AN114" s="285">
        <f t="shared" si="193"/>
        <v>76.124170000000007</v>
      </c>
      <c r="AO114" s="285">
        <f t="shared" si="194"/>
        <v>76.077020000000005</v>
      </c>
      <c r="AP114" s="285">
        <f t="shared" si="195"/>
        <v>76.053460000000001</v>
      </c>
      <c r="AQ114" s="285">
        <f t="shared" si="196"/>
        <v>76.036860000000004</v>
      </c>
      <c r="AR114" s="309">
        <f t="shared" si="197"/>
        <v>76.025670000000005</v>
      </c>
      <c r="AS114" s="311">
        <f t="shared" si="198"/>
        <v>-0.19325000000000614</v>
      </c>
      <c r="AT114" s="324">
        <f t="shared" si="199"/>
        <v>76.012550000000005</v>
      </c>
      <c r="AU114" s="322">
        <f t="shared" si="200"/>
        <v>76.002870000000001</v>
      </c>
      <c r="AV114" s="322">
        <f t="shared" si="201"/>
        <v>75.996970000000005</v>
      </c>
      <c r="AW114" s="322">
        <f t="shared" si="202"/>
        <v>75.991520000000008</v>
      </c>
      <c r="AX114" s="322">
        <f t="shared" si="203"/>
        <v>75.987160000000003</v>
      </c>
      <c r="AY114" s="322">
        <f t="shared" si="204"/>
        <v>75.98472000000001</v>
      </c>
      <c r="AZ114" s="322">
        <f t="shared" si="215"/>
        <v>4.0949999999995157E-2</v>
      </c>
      <c r="BA114" s="322">
        <f t="shared" si="216"/>
        <v>0.2342000000000013</v>
      </c>
      <c r="BB114" s="322">
        <f t="shared" si="205"/>
        <v>75.979650000000007</v>
      </c>
      <c r="BC114" s="322">
        <f t="shared" si="206"/>
        <v>75.97299000000001</v>
      </c>
      <c r="BD114" s="322">
        <f t="shared" si="207"/>
        <v>75.964710000000011</v>
      </c>
      <c r="BE114" s="322">
        <f t="shared" si="208"/>
        <v>75.961660000000009</v>
      </c>
      <c r="BF114" s="322">
        <f t="shared" si="209"/>
        <v>75.955700000000007</v>
      </c>
      <c r="BG114" s="361">
        <f t="shared" si="210"/>
        <v>75.952770000000001</v>
      </c>
      <c r="BH114" s="322">
        <f t="shared" si="217"/>
        <v>3.1950000000009027E-2</v>
      </c>
      <c r="BI114" s="322">
        <f t="shared" si="218"/>
        <v>0.26615000000001032</v>
      </c>
      <c r="BJ114" s="169">
        <f t="shared" si="219"/>
        <v>75.903480000000002</v>
      </c>
      <c r="BK114" s="169">
        <f t="shared" si="220"/>
        <v>4.9289999999999168E-2</v>
      </c>
      <c r="BL114" s="122" t="s">
        <v>386</v>
      </c>
      <c r="BM114" s="169">
        <f t="shared" si="226"/>
        <v>75.914580000000001</v>
      </c>
      <c r="BN114" s="169">
        <f t="shared" si="227"/>
        <v>1.1099999999999E-2</v>
      </c>
      <c r="BO114" s="122" t="s">
        <v>361</v>
      </c>
      <c r="BP114" s="122"/>
      <c r="BQ114" s="122"/>
    </row>
    <row r="115" spans="1:69" ht="15.75" thickBot="1" x14ac:dyDescent="0.3">
      <c r="A115" s="305" t="s">
        <v>132</v>
      </c>
      <c r="B115" s="24">
        <v>0.83499999999999996</v>
      </c>
      <c r="C115" s="256">
        <v>77.074550000000002</v>
      </c>
      <c r="D115" s="256">
        <v>76.986459999999994</v>
      </c>
      <c r="E115" s="256">
        <v>76.915000000000006</v>
      </c>
      <c r="F115" s="256">
        <v>76.853890000000007</v>
      </c>
      <c r="G115" s="256">
        <v>76.782899999999998</v>
      </c>
      <c r="H115" s="256">
        <v>76.754819999999995</v>
      </c>
      <c r="I115" s="256">
        <v>76.667000000000002</v>
      </c>
      <c r="J115" s="256">
        <v>76.622399999999999</v>
      </c>
      <c r="K115" s="256">
        <v>76.600669999999994</v>
      </c>
      <c r="L115" s="256">
        <v>76.585880000000003</v>
      </c>
      <c r="M115" s="256">
        <v>76.57526</v>
      </c>
      <c r="N115" s="373">
        <v>76.563280000000006</v>
      </c>
      <c r="O115" s="373">
        <v>76.553970000000007</v>
      </c>
      <c r="P115" s="373">
        <v>76.548509999999993</v>
      </c>
      <c r="Q115" s="373">
        <v>76.541120000000006</v>
      </c>
      <c r="R115" s="373">
        <v>76.539789999999996</v>
      </c>
      <c r="S115" s="374">
        <v>76.537570000000002</v>
      </c>
      <c r="T115" s="374">
        <v>76.532240000000002</v>
      </c>
      <c r="U115" s="374">
        <v>76.525710000000004</v>
      </c>
      <c r="V115" s="374">
        <v>76.518010000000004</v>
      </c>
      <c r="W115" s="374">
        <v>76.514380000000003</v>
      </c>
      <c r="X115" s="373">
        <v>76.508449999999996</v>
      </c>
      <c r="Y115" s="375">
        <v>76.505179999999996</v>
      </c>
      <c r="Z115" s="221">
        <v>76.456959999999995</v>
      </c>
      <c r="AA115" s="221">
        <v>75.644970000000001</v>
      </c>
      <c r="AB115" s="4">
        <f t="shared" si="228"/>
        <v>75.633970000000005</v>
      </c>
      <c r="AE115" s="4"/>
      <c r="AH115" s="4">
        <f t="shared" si="225"/>
        <v>-0.50648999999999944</v>
      </c>
      <c r="AI115" s="285">
        <f t="shared" si="188"/>
        <v>76.15146</v>
      </c>
      <c r="AJ115" s="285">
        <f t="shared" si="189"/>
        <v>76.080000000000013</v>
      </c>
      <c r="AK115" s="285">
        <f t="shared" si="190"/>
        <v>76.018890000000013</v>
      </c>
      <c r="AL115" s="285">
        <f t="shared" si="191"/>
        <v>75.947900000000004</v>
      </c>
      <c r="AM115" s="338">
        <f t="shared" si="192"/>
        <v>75.919820000000001</v>
      </c>
      <c r="AN115" s="285">
        <f t="shared" si="193"/>
        <v>75.832000000000008</v>
      </c>
      <c r="AO115" s="285">
        <f t="shared" si="194"/>
        <v>75.787400000000005</v>
      </c>
      <c r="AP115" s="285">
        <f t="shared" si="195"/>
        <v>75.76567</v>
      </c>
      <c r="AQ115" s="285">
        <f t="shared" si="196"/>
        <v>75.750880000000009</v>
      </c>
      <c r="AR115" s="309">
        <f t="shared" si="197"/>
        <v>75.740260000000006</v>
      </c>
      <c r="AS115" s="312">
        <f t="shared" si="198"/>
        <v>-0.17955999999999506</v>
      </c>
      <c r="AT115" s="324">
        <f t="shared" si="199"/>
        <v>75.728280000000012</v>
      </c>
      <c r="AU115" s="322">
        <f t="shared" si="200"/>
        <v>75.718970000000013</v>
      </c>
      <c r="AV115" s="322">
        <f t="shared" si="201"/>
        <v>75.713509999999999</v>
      </c>
      <c r="AW115" s="322">
        <f t="shared" si="202"/>
        <v>75.706120000000013</v>
      </c>
      <c r="AX115" s="322">
        <f t="shared" si="203"/>
        <v>75.704790000000003</v>
      </c>
      <c r="AY115" s="322">
        <f t="shared" si="204"/>
        <v>75.702570000000009</v>
      </c>
      <c r="AZ115" s="322">
        <f t="shared" si="215"/>
        <v>3.7689999999997781E-2</v>
      </c>
      <c r="BA115" s="322">
        <f t="shared" si="216"/>
        <v>0.21724999999999284</v>
      </c>
      <c r="BB115" s="322">
        <f t="shared" si="205"/>
        <v>75.697240000000008</v>
      </c>
      <c r="BC115" s="322">
        <f t="shared" si="206"/>
        <v>75.69071000000001</v>
      </c>
      <c r="BD115" s="322">
        <f t="shared" si="207"/>
        <v>75.68301000000001</v>
      </c>
      <c r="BE115" s="322">
        <f t="shared" si="208"/>
        <v>75.679380000000009</v>
      </c>
      <c r="BF115" s="322">
        <f t="shared" si="209"/>
        <v>75.673450000000003</v>
      </c>
      <c r="BG115" s="361">
        <f t="shared" si="210"/>
        <v>75.670180000000002</v>
      </c>
      <c r="BH115" s="322">
        <f t="shared" si="217"/>
        <v>3.239000000000658E-2</v>
      </c>
      <c r="BI115" s="322">
        <f t="shared" si="218"/>
        <v>0.24963999999999942</v>
      </c>
      <c r="BJ115" s="169">
        <f t="shared" si="219"/>
        <v>75.621960000000001</v>
      </c>
      <c r="BK115" s="169">
        <f t="shared" si="220"/>
        <v>4.8220000000000596E-2</v>
      </c>
      <c r="BL115" s="122" t="s">
        <v>386</v>
      </c>
      <c r="BM115" s="169">
        <f t="shared" si="226"/>
        <v>75.633970000000005</v>
      </c>
      <c r="BN115" s="169">
        <f t="shared" si="227"/>
        <v>1.2010000000003629E-2</v>
      </c>
      <c r="BO115" s="122" t="s">
        <v>361</v>
      </c>
      <c r="BP115" s="122"/>
      <c r="BQ115" s="122"/>
    </row>
    <row r="116" spans="1:69" x14ac:dyDescent="0.25">
      <c r="A116" s="252"/>
      <c r="B116" s="241"/>
      <c r="C116" s="240"/>
      <c r="D116" s="240"/>
      <c r="E116" s="240"/>
      <c r="F116" s="240"/>
      <c r="G116" s="240"/>
      <c r="H116" s="240"/>
      <c r="I116" s="240"/>
      <c r="J116" s="240"/>
      <c r="K116" s="245"/>
      <c r="L116" s="240"/>
      <c r="M116" s="240"/>
      <c r="N116" s="204"/>
      <c r="O116" s="204"/>
      <c r="P116" s="204"/>
      <c r="Q116" s="204"/>
      <c r="R116" s="204"/>
      <c r="S116" s="204"/>
      <c r="T116" s="204"/>
      <c r="U116" s="204"/>
      <c r="V116" s="204"/>
      <c r="W116" s="204"/>
      <c r="X116" s="204"/>
      <c r="Y116" s="204"/>
      <c r="Z116" s="204"/>
      <c r="AA116" s="204"/>
      <c r="AB116" s="204"/>
      <c r="AE116" s="4"/>
      <c r="AH116" s="228"/>
    </row>
    <row r="117" spans="1:69" ht="15.75" thickBot="1" x14ac:dyDescent="0.3">
      <c r="A117" s="267" t="s">
        <v>287</v>
      </c>
      <c r="B117" s="241"/>
      <c r="C117" s="240"/>
      <c r="D117" s="240"/>
      <c r="E117" s="240"/>
      <c r="F117" s="240"/>
      <c r="G117" s="240"/>
      <c r="H117" s="240"/>
      <c r="I117" s="240"/>
      <c r="J117" s="240"/>
      <c r="K117" s="240"/>
      <c r="L117" s="240"/>
      <c r="M117" s="240"/>
      <c r="N117" s="204"/>
      <c r="O117" s="204"/>
      <c r="P117" s="204"/>
      <c r="Q117" s="204"/>
      <c r="R117" s="204"/>
      <c r="S117" s="204"/>
      <c r="T117" s="204"/>
      <c r="U117" s="204"/>
      <c r="V117" s="204"/>
      <c r="W117" s="204"/>
      <c r="X117" s="204"/>
      <c r="Y117" s="204"/>
      <c r="Z117" s="204"/>
      <c r="AA117" s="204"/>
      <c r="AB117" s="204"/>
      <c r="AE117" s="4"/>
      <c r="AH117" s="228"/>
    </row>
    <row r="118" spans="1:69" x14ac:dyDescent="0.25">
      <c r="A118" s="269" t="s">
        <v>282</v>
      </c>
      <c r="B118" s="278"/>
      <c r="C118" s="248">
        <f t="shared" ref="C118:L118" si="229">C103-C115</f>
        <v>9.6620000000001482E-2</v>
      </c>
      <c r="D118" s="248">
        <f t="shared" si="229"/>
        <v>9.9500000000006139E-2</v>
      </c>
      <c r="E118" s="248">
        <f t="shared" si="229"/>
        <v>9.8860000000001946E-2</v>
      </c>
      <c r="F118" s="248">
        <f t="shared" si="229"/>
        <v>9.7519999999988727E-2</v>
      </c>
      <c r="G118" s="248">
        <f t="shared" si="229"/>
        <v>9.9209999999999354E-2</v>
      </c>
      <c r="H118" s="248">
        <f t="shared" si="229"/>
        <v>0.10103000000000861</v>
      </c>
      <c r="I118" s="248">
        <f t="shared" si="229"/>
        <v>9.9530000000001451E-2</v>
      </c>
      <c r="J118" s="248">
        <f t="shared" si="229"/>
        <v>0.10007000000000232</v>
      </c>
      <c r="K118" s="248">
        <f t="shared" si="229"/>
        <v>9.9960000000010041E-2</v>
      </c>
      <c r="L118" s="248">
        <f t="shared" si="229"/>
        <v>9.9869999999995684E-2</v>
      </c>
      <c r="M118" s="248">
        <f>M103-M115</f>
        <v>0.1003599999999949</v>
      </c>
      <c r="N118" s="248">
        <f t="shared" ref="N118:R118" si="230">N103-N115</f>
        <v>9.9559999999996762E-2</v>
      </c>
      <c r="O118" s="248">
        <f t="shared" si="230"/>
        <v>0.1003599999999949</v>
      </c>
      <c r="P118" s="248">
        <f t="shared" si="230"/>
        <v>0.10007000000000232</v>
      </c>
      <c r="Q118" s="248">
        <f t="shared" si="230"/>
        <v>0.1008199999999988</v>
      </c>
      <c r="R118" s="248">
        <f t="shared" si="230"/>
        <v>0.10056000000000154</v>
      </c>
      <c r="S118" s="319">
        <f>S103-S115</f>
        <v>9.990999999999417E-2</v>
      </c>
      <c r="T118" s="319">
        <f t="shared" ref="T118:Y118" si="231">T103-T115</f>
        <v>0.10057000000000471</v>
      </c>
      <c r="U118" s="319">
        <f t="shared" si="231"/>
        <v>0.10090999999999894</v>
      </c>
      <c r="V118" s="319">
        <f t="shared" si="231"/>
        <v>0.1006100000000032</v>
      </c>
      <c r="W118" s="319">
        <f t="shared" si="231"/>
        <v>0.10072999999999865</v>
      </c>
      <c r="X118" s="319">
        <f t="shared" si="231"/>
        <v>0.10076999999999714</v>
      </c>
      <c r="Y118" s="320">
        <f t="shared" si="231"/>
        <v>0.10103999999999758</v>
      </c>
      <c r="Z118" s="320">
        <f>Z103-Z115</f>
        <v>0.10250000000000625</v>
      </c>
      <c r="AA118" s="318"/>
      <c r="AB118" s="318"/>
      <c r="AE118" s="4"/>
      <c r="AH118" s="228"/>
    </row>
    <row r="119" spans="1:69" x14ac:dyDescent="0.25">
      <c r="A119" s="271" t="s">
        <v>267</v>
      </c>
      <c r="B119" s="241"/>
      <c r="C119" s="244">
        <f>C118-C118</f>
        <v>0</v>
      </c>
      <c r="D119" s="244">
        <f>D118-D118</f>
        <v>0</v>
      </c>
      <c r="E119" s="244">
        <f>E118-D118</f>
        <v>-6.4000000000419277E-4</v>
      </c>
      <c r="F119" s="244">
        <f>F118-D118</f>
        <v>-1.9800000000174123E-3</v>
      </c>
      <c r="G119" s="244">
        <f>G118-D118</f>
        <v>-2.9000000000678483E-4</v>
      </c>
      <c r="H119" s="244">
        <f>H118-D118</f>
        <v>1.5300000000024738E-3</v>
      </c>
      <c r="I119" s="244">
        <f>I118-D118</f>
        <v>2.9999999995311555E-5</v>
      </c>
      <c r="J119" s="244">
        <f>J118-D118</f>
        <v>5.6999999999618467E-4</v>
      </c>
      <c r="K119" s="244">
        <f>K118-D118</f>
        <v>4.6000000000390173E-4</v>
      </c>
      <c r="L119" s="244">
        <f>L118-D118</f>
        <v>3.6999999998954536E-4</v>
      </c>
      <c r="M119" s="244">
        <f>M118-D118</f>
        <v>8.5999999998875865E-4</v>
      </c>
      <c r="N119" s="244">
        <f>N118-D118</f>
        <v>5.999999999062311E-5</v>
      </c>
      <c r="O119" s="244">
        <f>O118-D118</f>
        <v>8.5999999998875865E-4</v>
      </c>
      <c r="P119" s="244">
        <f>P118-D118</f>
        <v>5.6999999999618467E-4</v>
      </c>
      <c r="Q119" s="244">
        <f>Q118-D118</f>
        <v>1.3199999999926604E-3</v>
      </c>
      <c r="R119" s="244">
        <f>R118-D118</f>
        <v>1.059999999995398E-3</v>
      </c>
      <c r="S119" s="244">
        <f>S118-D118</f>
        <v>4.0999999998803105E-4</v>
      </c>
      <c r="T119" s="244">
        <f>T118-D118</f>
        <v>1.0699999999985721E-3</v>
      </c>
      <c r="U119" s="244">
        <f>U118-D118</f>
        <v>1.4099999999928059E-3</v>
      </c>
      <c r="V119" s="244">
        <f>V118-D118</f>
        <v>1.1099999999970578E-3</v>
      </c>
      <c r="W119" s="244">
        <f>W118-D118</f>
        <v>1.2299999999925149E-3</v>
      </c>
      <c r="X119" s="244">
        <f>X118-D118</f>
        <v>1.2699999999910005E-3</v>
      </c>
      <c r="Y119" s="253">
        <f>Y118-D118</f>
        <v>1.5399999999914371E-3</v>
      </c>
      <c r="Z119" s="253">
        <f>Z118-D118</f>
        <v>3.0000000000001137E-3</v>
      </c>
      <c r="AA119" s="244"/>
      <c r="AB119" s="244"/>
      <c r="AE119" s="4"/>
      <c r="AH119" s="228"/>
    </row>
    <row r="120" spans="1:69" x14ac:dyDescent="0.25">
      <c r="A120" s="270" t="s">
        <v>283</v>
      </c>
      <c r="B120" s="241"/>
      <c r="C120" s="240">
        <f>C104-C114</f>
        <v>2.6489999999995462E-2</v>
      </c>
      <c r="D120" s="240">
        <f t="shared" ref="D120:Y120" si="232">D104-D114</f>
        <v>3.3259999999998513E-2</v>
      </c>
      <c r="E120" s="240">
        <f t="shared" si="232"/>
        <v>3.3619999999999095E-2</v>
      </c>
      <c r="F120" s="240">
        <f t="shared" si="232"/>
        <v>3.3680000000003929E-2</v>
      </c>
      <c r="G120" s="240">
        <f t="shared" si="232"/>
        <v>3.3659999999997581E-2</v>
      </c>
      <c r="H120" s="240">
        <f t="shared" si="232"/>
        <v>3.2359999999997058E-2</v>
      </c>
      <c r="I120" s="240">
        <f t="shared" si="232"/>
        <v>3.2520000000005211E-2</v>
      </c>
      <c r="J120" s="240">
        <f t="shared" si="232"/>
        <v>3.2229999999998427E-2</v>
      </c>
      <c r="K120" s="240">
        <f t="shared" si="232"/>
        <v>3.2250000000004775E-2</v>
      </c>
      <c r="L120" s="240">
        <f t="shared" si="232"/>
        <v>3.2430000000005066E-2</v>
      </c>
      <c r="M120" s="240">
        <f t="shared" si="232"/>
        <v>3.2210000000006289E-2</v>
      </c>
      <c r="N120" s="240">
        <f t="shared" si="232"/>
        <v>3.2309999999995398E-2</v>
      </c>
      <c r="O120" s="240">
        <f t="shared" si="232"/>
        <v>3.3030000000010773E-2</v>
      </c>
      <c r="P120" s="240">
        <f t="shared" si="232"/>
        <v>3.2489999999995689E-2</v>
      </c>
      <c r="Q120" s="240">
        <f t="shared" si="232"/>
        <v>3.1340000000000146E-2</v>
      </c>
      <c r="R120" s="240">
        <f t="shared" si="232"/>
        <v>3.2330000000001746E-2</v>
      </c>
      <c r="S120" s="240">
        <f t="shared" si="232"/>
        <v>3.3029999999996562E-2</v>
      </c>
      <c r="T120" s="240">
        <f t="shared" si="232"/>
        <v>3.2330000000001746E-2</v>
      </c>
      <c r="U120" s="240">
        <f t="shared" si="232"/>
        <v>3.1930000000002678E-2</v>
      </c>
      <c r="V120" s="240">
        <f t="shared" si="232"/>
        <v>3.2849999999996271E-2</v>
      </c>
      <c r="W120" s="240">
        <f t="shared" si="232"/>
        <v>3.27699999999993E-2</v>
      </c>
      <c r="X120" s="240">
        <f t="shared" si="232"/>
        <v>3.2859999999999445E-2</v>
      </c>
      <c r="Y120" s="251">
        <f t="shared" si="232"/>
        <v>3.3140000000003056E-2</v>
      </c>
      <c r="Z120" s="434">
        <f>Z104-Z114</f>
        <v>3.4289999999998599E-2</v>
      </c>
      <c r="AA120" s="240"/>
      <c r="AB120" s="4"/>
      <c r="AE120" s="4"/>
      <c r="AG120" s="228"/>
    </row>
    <row r="121" spans="1:69" x14ac:dyDescent="0.25">
      <c r="A121" s="271" t="s">
        <v>285</v>
      </c>
      <c r="B121" s="241"/>
      <c r="C121" s="244">
        <f>C120-C120</f>
        <v>0</v>
      </c>
      <c r="D121" s="244">
        <f>D120-D120</f>
        <v>0</v>
      </c>
      <c r="E121" s="244">
        <f>E120-D120</f>
        <v>3.6000000000058208E-4</v>
      </c>
      <c r="F121" s="244">
        <f>F120-D120</f>
        <v>4.2000000000541604E-4</v>
      </c>
      <c r="G121" s="244">
        <f>G120-D120</f>
        <v>3.9999999999906777E-4</v>
      </c>
      <c r="H121" s="244">
        <f>H120-D120</f>
        <v>-9.0000000000145519E-4</v>
      </c>
      <c r="I121" s="244">
        <f>I120-D120</f>
        <v>-7.3999999999330157E-4</v>
      </c>
      <c r="J121" s="244">
        <f>J120-D120</f>
        <v>-1.0300000000000864E-3</v>
      </c>
      <c r="K121" s="244">
        <f>K120-D120</f>
        <v>-1.0099999999937381E-3</v>
      </c>
      <c r="L121" s="244">
        <f>L120-D120</f>
        <v>-8.2999999999344709E-4</v>
      </c>
      <c r="M121" s="244">
        <f>M120-D120</f>
        <v>-1.0499999999922238E-3</v>
      </c>
      <c r="N121" s="244">
        <f>N120-D120</f>
        <v>-9.5000000000311502E-4</v>
      </c>
      <c r="O121" s="244">
        <f>O120-D120</f>
        <v>-2.2999999998774001E-4</v>
      </c>
      <c r="P121" s="244">
        <f>P120-D120</f>
        <v>-7.7000000000282398E-4</v>
      </c>
      <c r="Q121" s="244">
        <f>Q120-D120</f>
        <v>-1.9199999999983675E-3</v>
      </c>
      <c r="R121" s="244">
        <f>R120-D120</f>
        <v>-9.2999999999676675E-4</v>
      </c>
      <c r="S121" s="244">
        <f>S120-D120</f>
        <v>-2.3000000000195087E-4</v>
      </c>
      <c r="T121" s="244">
        <f>T120-D120</f>
        <v>-9.2999999999676675E-4</v>
      </c>
      <c r="U121" s="244">
        <f>U120-D120</f>
        <v>-1.3299999999958345E-3</v>
      </c>
      <c r="V121" s="244">
        <f>V120-D120</f>
        <v>-4.100000000022419E-4</v>
      </c>
      <c r="W121" s="244">
        <f>W120-D120</f>
        <v>-4.8999999999921329E-4</v>
      </c>
      <c r="X121" s="244">
        <f>X120-D120</f>
        <v>-3.9999999999906777E-4</v>
      </c>
      <c r="Y121" s="253">
        <f>Y120-D120</f>
        <v>-1.1999999999545707E-4</v>
      </c>
      <c r="Z121" s="253">
        <f>Z120-D120</f>
        <v>1.0300000000000864E-3</v>
      </c>
      <c r="AA121" s="244"/>
      <c r="AB121" s="4"/>
      <c r="AE121" s="4"/>
      <c r="AG121" s="228"/>
    </row>
    <row r="122" spans="1:69" x14ac:dyDescent="0.25">
      <c r="A122" s="270" t="s">
        <v>284</v>
      </c>
      <c r="B122" s="241"/>
      <c r="C122" s="240">
        <f t="shared" ref="C122:Y122" si="233">C106-C113</f>
        <v>0.17077999999999349</v>
      </c>
      <c r="D122" s="240">
        <f t="shared" si="233"/>
        <v>0.17650000000000432</v>
      </c>
      <c r="E122" s="240">
        <f t="shared" si="233"/>
        <v>0.17586999999998909</v>
      </c>
      <c r="F122" s="240">
        <f t="shared" si="233"/>
        <v>0.17468000000000927</v>
      </c>
      <c r="G122" s="240">
        <f t="shared" si="233"/>
        <v>0.17287000000000319</v>
      </c>
      <c r="H122" s="240">
        <f t="shared" si="233"/>
        <v>0.17313000000000045</v>
      </c>
      <c r="I122" s="240">
        <f t="shared" si="233"/>
        <v>0.17583999999999378</v>
      </c>
      <c r="J122" s="240">
        <f t="shared" si="233"/>
        <v>0.17582000000000164</v>
      </c>
      <c r="K122" s="240">
        <f t="shared" si="233"/>
        <v>0.1760799999999989</v>
      </c>
      <c r="L122" s="240">
        <f t="shared" si="233"/>
        <v>0.17570000000000618</v>
      </c>
      <c r="M122" s="240">
        <f t="shared" si="233"/>
        <v>0.17624000000000706</v>
      </c>
      <c r="N122" s="240">
        <f t="shared" si="233"/>
        <v>0.17557000000000755</v>
      </c>
      <c r="O122" s="240">
        <f t="shared" si="233"/>
        <v>0.17690000000000339</v>
      </c>
      <c r="P122" s="240">
        <f t="shared" si="233"/>
        <v>0.17555999999999017</v>
      </c>
      <c r="Q122" s="240">
        <f t="shared" si="233"/>
        <v>0.17587999999999226</v>
      </c>
      <c r="R122" s="240">
        <f t="shared" si="233"/>
        <v>0.17522999999999911</v>
      </c>
      <c r="S122" s="240">
        <f t="shared" si="233"/>
        <v>0.1761900000000054</v>
      </c>
      <c r="T122" s="240">
        <f t="shared" si="233"/>
        <v>0.17611999999999739</v>
      </c>
      <c r="U122" s="240">
        <f t="shared" si="233"/>
        <v>0.17557999999999652</v>
      </c>
      <c r="V122" s="240">
        <f t="shared" si="233"/>
        <v>0.17589999999999861</v>
      </c>
      <c r="W122" s="240">
        <f t="shared" si="233"/>
        <v>0.17576999999999998</v>
      </c>
      <c r="X122" s="240">
        <f t="shared" si="233"/>
        <v>0.17597999999999558</v>
      </c>
      <c r="Y122" s="251">
        <f t="shared" si="233"/>
        <v>0.17597999999999558</v>
      </c>
      <c r="Z122" s="434">
        <f>Z106-Z113</f>
        <v>0.17781999999999698</v>
      </c>
      <c r="AA122" s="240"/>
      <c r="AB122" s="4"/>
      <c r="AE122" s="4"/>
      <c r="AG122" s="228"/>
    </row>
    <row r="123" spans="1:69" ht="15.75" thickBot="1" x14ac:dyDescent="0.3">
      <c r="A123" s="274" t="s">
        <v>285</v>
      </c>
      <c r="B123" s="259"/>
      <c r="C123" s="257">
        <f>C122-C122</f>
        <v>0</v>
      </c>
      <c r="D123" s="257">
        <f>D122-D122</f>
        <v>0</v>
      </c>
      <c r="E123" s="257">
        <f>E122-D122</f>
        <v>-6.3000000001522949E-4</v>
      </c>
      <c r="F123" s="257">
        <f>F122-D122</f>
        <v>-1.8199999999950478E-3</v>
      </c>
      <c r="G123" s="257">
        <f>G122-D122</f>
        <v>-3.6300000000011323E-3</v>
      </c>
      <c r="H123" s="257">
        <f>H122-D122</f>
        <v>-3.3700000000038699E-3</v>
      </c>
      <c r="I123" s="257">
        <f>I122-D122</f>
        <v>-6.6000000001054104E-4</v>
      </c>
      <c r="J123" s="257">
        <f>J122-D122</f>
        <v>-6.8000000000267846E-4</v>
      </c>
      <c r="K123" s="257">
        <f>K122-D122</f>
        <v>-4.2000000000541604E-4</v>
      </c>
      <c r="L123" s="257">
        <f>L122-D122</f>
        <v>-7.9999999999813554E-4</v>
      </c>
      <c r="M123" s="257">
        <f>M122-D122</f>
        <v>-2.5999999999726242E-4</v>
      </c>
      <c r="N123" s="257">
        <f>N122-D122</f>
        <v>-9.2999999999676675E-4</v>
      </c>
      <c r="O123" s="257">
        <f>O122-D122</f>
        <v>3.9999999999906777E-4</v>
      </c>
      <c r="P123" s="257">
        <f>P122-D122</f>
        <v>-9.4000000001415174E-4</v>
      </c>
      <c r="Q123" s="257">
        <f>Q122-D122</f>
        <v>-6.2000000001205535E-4</v>
      </c>
      <c r="R123" s="257">
        <f>R122-D122</f>
        <v>-1.2700000000052114E-3</v>
      </c>
      <c r="S123" s="257">
        <f>S122-D122</f>
        <v>-3.0999999999892225E-4</v>
      </c>
      <c r="T123" s="257">
        <f>T122-D122</f>
        <v>-3.8000000000693035E-4</v>
      </c>
      <c r="U123" s="257">
        <f>U122-D122</f>
        <v>-9.2000000000780346E-4</v>
      </c>
      <c r="V123" s="257">
        <f>V122-D122</f>
        <v>-6.0000000000570708E-4</v>
      </c>
      <c r="W123" s="257">
        <f>W122-D122</f>
        <v>-7.3000000000433829E-4</v>
      </c>
      <c r="X123" s="257">
        <f>X122-D122</f>
        <v>-5.200000000087357E-4</v>
      </c>
      <c r="Y123" s="258">
        <f>Y122-D122</f>
        <v>-5.200000000087357E-4</v>
      </c>
      <c r="Z123" s="258">
        <f>Z122-D122</f>
        <v>1.3199999999926604E-3</v>
      </c>
      <c r="AA123" s="244"/>
      <c r="AB123" s="4"/>
      <c r="AE123" s="4"/>
      <c r="AG123" s="228"/>
    </row>
    <row r="124" spans="1:69" ht="15.75" thickBot="1" x14ac:dyDescent="0.3">
      <c r="A124" s="223"/>
      <c r="B124" s="241"/>
      <c r="C124" s="244"/>
      <c r="D124" s="244"/>
      <c r="E124" s="244"/>
      <c r="F124" s="244"/>
      <c r="G124" s="244"/>
      <c r="H124" s="244"/>
      <c r="I124" s="244"/>
      <c r="J124" s="244"/>
      <c r="K124" s="244"/>
      <c r="L124" s="244"/>
      <c r="M124" s="244"/>
      <c r="AA124" s="4"/>
      <c r="AE124" s="4"/>
    </row>
    <row r="125" spans="1:69" x14ac:dyDescent="0.25">
      <c r="A125" s="279" t="s">
        <v>273</v>
      </c>
      <c r="B125" s="278"/>
      <c r="C125" s="382">
        <v>42275</v>
      </c>
      <c r="D125" s="382">
        <v>42277</v>
      </c>
      <c r="E125" s="382">
        <v>42278</v>
      </c>
      <c r="F125" s="382">
        <v>42279</v>
      </c>
      <c r="G125" s="382">
        <v>42282</v>
      </c>
      <c r="H125" s="382">
        <v>42284</v>
      </c>
      <c r="I125" s="382">
        <v>42286</v>
      </c>
      <c r="J125" s="382">
        <v>42290</v>
      </c>
      <c r="K125" s="382">
        <v>42292</v>
      </c>
      <c r="L125" s="382">
        <v>42307</v>
      </c>
      <c r="M125" s="382">
        <v>42324</v>
      </c>
      <c r="N125" s="382">
        <v>42338</v>
      </c>
      <c r="O125" s="382">
        <v>42353</v>
      </c>
      <c r="P125" s="382">
        <v>42367</v>
      </c>
      <c r="Q125" s="382">
        <v>42384</v>
      </c>
      <c r="R125" s="382">
        <v>42398</v>
      </c>
      <c r="S125" s="382">
        <v>42416</v>
      </c>
      <c r="T125" s="382">
        <v>42429</v>
      </c>
      <c r="U125" s="382">
        <v>42444</v>
      </c>
      <c r="V125" s="382">
        <v>42458</v>
      </c>
      <c r="W125" s="382">
        <v>42488</v>
      </c>
      <c r="X125" s="382">
        <v>42521</v>
      </c>
      <c r="Y125" s="382">
        <v>42551</v>
      </c>
      <c r="Z125" s="382">
        <v>42579</v>
      </c>
      <c r="AA125" s="382">
        <v>42612</v>
      </c>
      <c r="AB125" s="383">
        <v>42640</v>
      </c>
      <c r="AC125" s="321">
        <v>43255</v>
      </c>
      <c r="AD125" s="321">
        <v>43266</v>
      </c>
      <c r="AE125" s="321">
        <v>43272</v>
      </c>
    </row>
    <row r="126" spans="1:69" x14ac:dyDescent="0.25">
      <c r="A126" s="280" t="s">
        <v>289</v>
      </c>
      <c r="B126" s="241" t="s">
        <v>232</v>
      </c>
      <c r="C126" s="240">
        <v>0.12267999999998835</v>
      </c>
      <c r="D126" s="240">
        <v>0.11733999999999867</v>
      </c>
      <c r="E126" s="240">
        <v>0.12510000000000332</v>
      </c>
      <c r="F126" s="240">
        <f t="shared" ref="F126:N126" si="234">C104-C105</f>
        <v>0.12676000000000442</v>
      </c>
      <c r="G126" s="240">
        <f t="shared" si="234"/>
        <v>0.12917000000000201</v>
      </c>
      <c r="H126" s="240">
        <f t="shared" si="234"/>
        <v>0.1296299999999917</v>
      </c>
      <c r="I126" s="240">
        <f t="shared" si="234"/>
        <v>0.13096000000000174</v>
      </c>
      <c r="J126" s="240">
        <f t="shared" si="234"/>
        <v>0.12977999999999668</v>
      </c>
      <c r="K126" s="240">
        <f t="shared" si="234"/>
        <v>0.12807000000000812</v>
      </c>
      <c r="L126" s="240">
        <f t="shared" si="234"/>
        <v>0.12915000000000987</v>
      </c>
      <c r="M126" s="240">
        <f t="shared" si="234"/>
        <v>0.12933999999999912</v>
      </c>
      <c r="N126" s="204">
        <f t="shared" si="234"/>
        <v>0.12988</v>
      </c>
      <c r="O126" s="204">
        <f t="shared" ref="O126:U126" si="235">L104-L105</f>
        <v>0.12975000000000136</v>
      </c>
      <c r="P126" s="204">
        <f t="shared" si="235"/>
        <v>0.12951999999999941</v>
      </c>
      <c r="Q126" s="204">
        <f t="shared" si="235"/>
        <v>0.12984999999999047</v>
      </c>
      <c r="R126" s="204">
        <f t="shared" si="235"/>
        <v>0.1314700000000073</v>
      </c>
      <c r="S126" s="204">
        <f t="shared" si="235"/>
        <v>0.12941999999999609</v>
      </c>
      <c r="T126" s="204">
        <f t="shared" si="235"/>
        <v>0.13062999999999647</v>
      </c>
      <c r="U126" s="204">
        <f t="shared" si="235"/>
        <v>0.12927999999999429</v>
      </c>
      <c r="V126" s="323">
        <f t="shared" ref="V126:AA126" si="236">S104-S105</f>
        <v>0.13157999999999959</v>
      </c>
      <c r="W126" s="323">
        <f t="shared" si="236"/>
        <v>0.12986999999999682</v>
      </c>
      <c r="X126" s="323">
        <f t="shared" si="236"/>
        <v>0.12967000000000439</v>
      </c>
      <c r="Y126" s="323">
        <f t="shared" si="236"/>
        <v>0.13009999999999877</v>
      </c>
      <c r="Z126" s="323">
        <f t="shared" si="236"/>
        <v>0.13026000000000693</v>
      </c>
      <c r="AA126" s="323">
        <f t="shared" si="236"/>
        <v>0.13017999999999574</v>
      </c>
      <c r="AB126" s="337">
        <f>Y104-Y105</f>
        <v>0.1306199999999933</v>
      </c>
      <c r="AC126" s="337">
        <f>Z104-Z105</f>
        <v>0.13093999999999539</v>
      </c>
      <c r="AD126" s="337">
        <f>AC104-AC105</f>
        <v>0.1302299999999974</v>
      </c>
      <c r="AE126" s="337">
        <f>AD104-AD105</f>
        <v>0.12941999999999609</v>
      </c>
    </row>
    <row r="127" spans="1:69" ht="15.75" thickBot="1" x14ac:dyDescent="0.3">
      <c r="A127" s="272" t="s">
        <v>273</v>
      </c>
      <c r="B127" s="259"/>
      <c r="C127" s="257">
        <f>C126-C126</f>
        <v>0</v>
      </c>
      <c r="D127" s="257">
        <f>D126-C126</f>
        <v>-5.3399999999896863E-3</v>
      </c>
      <c r="E127" s="257">
        <f>E126-C126</f>
        <v>2.4200000000149657E-3</v>
      </c>
      <c r="F127" s="257">
        <f>F126-C126</f>
        <v>4.0800000000160708E-3</v>
      </c>
      <c r="G127" s="257">
        <f>G126-C126</f>
        <v>6.4900000000136515E-3</v>
      </c>
      <c r="H127" s="257">
        <f>H126-C126</f>
        <v>6.9500000000033424E-3</v>
      </c>
      <c r="I127" s="257">
        <f>I126-C126</f>
        <v>8.2800000000133878E-3</v>
      </c>
      <c r="J127" s="257">
        <f>J126-C126</f>
        <v>7.1000000000083219E-3</v>
      </c>
      <c r="K127" s="257">
        <f>K126-C126</f>
        <v>5.3900000000197679E-3</v>
      </c>
      <c r="L127" s="257">
        <f>L126-C126</f>
        <v>6.4700000000215141E-3</v>
      </c>
      <c r="M127" s="257">
        <f>M126-C126</f>
        <v>6.6600000000107684E-3</v>
      </c>
      <c r="N127" s="282">
        <f>N126-C126</f>
        <v>7.2000000000116415E-3</v>
      </c>
      <c r="O127" s="282">
        <f>O126-C126</f>
        <v>7.0700000000130103E-3</v>
      </c>
      <c r="P127" s="282">
        <f>P126-C126</f>
        <v>6.8400000000110595E-3</v>
      </c>
      <c r="Q127" s="257">
        <f>Q126-C126</f>
        <v>7.1700000000021191E-3</v>
      </c>
      <c r="R127" s="257">
        <f>R126-C126</f>
        <v>8.7900000000189493E-3</v>
      </c>
      <c r="S127" s="257">
        <f>S126-C126</f>
        <v>6.7400000000077398E-3</v>
      </c>
      <c r="T127" s="282">
        <f>T126-C126</f>
        <v>7.9500000000081172E-3</v>
      </c>
      <c r="U127" s="282">
        <f>U126-C126</f>
        <v>6.6000000000059345E-3</v>
      </c>
      <c r="V127" s="282">
        <f>V126-C126</f>
        <v>8.9000000000112323E-3</v>
      </c>
      <c r="W127" s="282">
        <f>W126-C126</f>
        <v>7.1900000000084674E-3</v>
      </c>
      <c r="X127" s="282">
        <f>X126-C126</f>
        <v>6.9900000000160389E-3</v>
      </c>
      <c r="Y127" s="282">
        <f>Y126-C126</f>
        <v>7.4200000000104183E-3</v>
      </c>
      <c r="Z127" s="282">
        <f>Z126-C126</f>
        <v>7.5800000000185719E-3</v>
      </c>
      <c r="AA127" s="282">
        <f>AA126-C126</f>
        <v>7.5000000000073896E-3</v>
      </c>
      <c r="AB127" s="283">
        <f>AB126-C126</f>
        <v>7.9400000000049431E-3</v>
      </c>
      <c r="AC127" s="283">
        <f>AC126-C126</f>
        <v>8.2600000000070395E-3</v>
      </c>
      <c r="AD127" s="283">
        <f>AD126-C126</f>
        <v>7.5500000000090495E-3</v>
      </c>
      <c r="AE127" s="283">
        <f>AE126-C126</f>
        <v>6.7400000000077398E-3</v>
      </c>
    </row>
    <row r="128" spans="1:69" x14ac:dyDescent="0.25">
      <c r="Z128" s="321">
        <v>43255</v>
      </c>
      <c r="AA128" s="321">
        <v>43266</v>
      </c>
      <c r="AB128" s="321">
        <v>43272</v>
      </c>
    </row>
    <row r="129" spans="1:37" ht="15.75" thickBot="1" x14ac:dyDescent="0.3">
      <c r="A129" s="222" t="s">
        <v>288</v>
      </c>
      <c r="M129" s="221" t="s">
        <v>350</v>
      </c>
      <c r="N129" s="221">
        <v>76.513599999999997</v>
      </c>
      <c r="P129" s="221">
        <v>76.509060000000005</v>
      </c>
      <c r="Q129" s="221">
        <v>76.511529999999993</v>
      </c>
      <c r="R129" s="221">
        <v>76.511709999999994</v>
      </c>
      <c r="S129" s="221">
        <v>76.513409999999993</v>
      </c>
      <c r="T129" s="221">
        <v>76.508170000000007</v>
      </c>
      <c r="U129" s="221">
        <v>76.509140000000002</v>
      </c>
      <c r="V129" s="228">
        <v>76.509129999999999</v>
      </c>
      <c r="W129" s="4" t="s">
        <v>324</v>
      </c>
      <c r="X129" s="221" t="s">
        <v>325</v>
      </c>
      <c r="Y129" s="461" t="s">
        <v>326</v>
      </c>
      <c r="Z129" s="229" t="s">
        <v>355</v>
      </c>
      <c r="AA129" s="221" t="s">
        <v>358</v>
      </c>
      <c r="AB129" s="221" t="s">
        <v>380</v>
      </c>
    </row>
    <row r="130" spans="1:37" x14ac:dyDescent="0.25">
      <c r="A130" s="269" t="s">
        <v>133</v>
      </c>
      <c r="B130" s="278">
        <v>0</v>
      </c>
      <c r="C130" s="248">
        <v>76.521180000000001</v>
      </c>
      <c r="D130" s="248"/>
      <c r="E130" s="248">
        <v>76.517830000000004</v>
      </c>
      <c r="F130" s="248">
        <v>76.515060000000005</v>
      </c>
      <c r="G130" s="248">
        <v>76.51755</v>
      </c>
      <c r="H130" s="248">
        <v>76.516220000000004</v>
      </c>
      <c r="I130" s="248">
        <v>76.515699999999995</v>
      </c>
      <c r="J130" s="248">
        <v>76.515259999999998</v>
      </c>
      <c r="K130" s="248">
        <v>76.512100000000004</v>
      </c>
      <c r="L130" s="248">
        <v>76.511899999999997</v>
      </c>
      <c r="M130" s="248">
        <v>76.512569999999997</v>
      </c>
      <c r="N130" s="369">
        <v>76.510869999999997</v>
      </c>
      <c r="O130" s="369">
        <v>76.511520000000004</v>
      </c>
      <c r="P130" s="369">
        <v>76.511240000000001</v>
      </c>
      <c r="Q130" s="369">
        <v>76.509</v>
      </c>
      <c r="R130" s="369">
        <v>76.51491</v>
      </c>
      <c r="S130" s="369">
        <v>76.516000000000005</v>
      </c>
      <c r="T130" s="369">
        <v>76.514009999999999</v>
      </c>
      <c r="U130" s="369">
        <v>76.514210000000006</v>
      </c>
      <c r="V130" s="384">
        <v>76.513639999999995</v>
      </c>
      <c r="W130" s="369">
        <v>76.515309999999999</v>
      </c>
      <c r="X130" s="369">
        <v>76.511430000000004</v>
      </c>
      <c r="Y130" s="385">
        <v>76.512519999999995</v>
      </c>
      <c r="Z130" s="221" t="s">
        <v>355</v>
      </c>
      <c r="AA130" s="221" t="s">
        <v>357</v>
      </c>
      <c r="AB130" s="221" t="s">
        <v>358</v>
      </c>
      <c r="AD130" s="221" t="s">
        <v>358</v>
      </c>
    </row>
    <row r="131" spans="1:37" ht="15.75" thickBot="1" x14ac:dyDescent="0.3">
      <c r="A131" s="275" t="s">
        <v>285</v>
      </c>
      <c r="B131" s="259"/>
      <c r="C131" s="257">
        <f>C130-C130</f>
        <v>0</v>
      </c>
      <c r="D131" s="257"/>
      <c r="E131" s="257">
        <f>E130-C130</f>
        <v>-3.3499999999975216E-3</v>
      </c>
      <c r="F131" s="257">
        <f>F130-C130</f>
        <v>-6.1199999999956844E-3</v>
      </c>
      <c r="G131" s="257">
        <f>G130-C130</f>
        <v>-3.6300000000011323E-3</v>
      </c>
      <c r="H131" s="257">
        <f>H130-C130</f>
        <v>-4.9599999999969668E-3</v>
      </c>
      <c r="I131" s="257">
        <f>I130-C130</f>
        <v>-5.4800000000057025E-3</v>
      </c>
      <c r="J131" s="257">
        <f>J130-C130</f>
        <v>-5.920000000003256E-3</v>
      </c>
      <c r="K131" s="257">
        <f>K130-C130</f>
        <v>-9.0799999999973124E-3</v>
      </c>
      <c r="L131" s="257">
        <f>L130-C130</f>
        <v>-9.2800000000039518E-3</v>
      </c>
      <c r="M131" s="257">
        <f>M130-C130</f>
        <v>-8.6100000000044474E-3</v>
      </c>
      <c r="N131" s="257">
        <f>N130-C130</f>
        <v>-1.0310000000004038E-2</v>
      </c>
      <c r="O131" s="257">
        <f>O130-C130</f>
        <v>-9.6599999999966712E-3</v>
      </c>
      <c r="P131" s="257">
        <f>P130-C130</f>
        <v>-9.9400000000002819E-3</v>
      </c>
      <c r="Q131" s="257">
        <f>Q130-C130</f>
        <v>-1.2180000000000746E-2</v>
      </c>
      <c r="R131" s="257">
        <f>R130-C130</f>
        <v>-6.2700000000006639E-3</v>
      </c>
      <c r="S131" s="244">
        <f>S130-C130</f>
        <v>-5.1799999999957436E-3</v>
      </c>
      <c r="T131" s="244">
        <f>T130-C130</f>
        <v>-7.1700000000021191E-3</v>
      </c>
      <c r="U131" s="244">
        <f>U130-C130</f>
        <v>-6.9699999999954798E-3</v>
      </c>
      <c r="V131" s="244">
        <f>V130-C130</f>
        <v>-7.5400000000058753E-3</v>
      </c>
      <c r="W131" s="244">
        <f>W130-C130</f>
        <v>-5.8700000000015962E-3</v>
      </c>
      <c r="X131" s="244">
        <f>X130-C130</f>
        <v>-9.7499999999968168E-3</v>
      </c>
      <c r="Y131" s="253">
        <f>Y130-C130</f>
        <v>-8.6600000000061073E-3</v>
      </c>
    </row>
    <row r="132" spans="1:37" ht="36" x14ac:dyDescent="0.25">
      <c r="A132" s="247"/>
      <c r="B132" s="241"/>
      <c r="C132" s="244"/>
      <c r="D132" s="244"/>
      <c r="E132" s="244"/>
      <c r="F132" s="396" t="s">
        <v>351</v>
      </c>
      <c r="G132" s="451" t="s">
        <v>306</v>
      </c>
      <c r="H132" s="344"/>
      <c r="I132" s="344"/>
      <c r="J132" s="344"/>
      <c r="K132" s="344"/>
      <c r="L132" s="364" t="s">
        <v>319</v>
      </c>
      <c r="M132" s="353"/>
      <c r="N132" s="353"/>
      <c r="O132" s="353"/>
      <c r="P132" s="353"/>
      <c r="Q132" s="353"/>
      <c r="R132" s="353"/>
      <c r="S132" s="456" t="s">
        <v>319</v>
      </c>
      <c r="T132" s="456"/>
      <c r="U132" s="456"/>
      <c r="V132" s="456"/>
      <c r="W132" s="456"/>
      <c r="X132" s="456"/>
      <c r="Y132" s="425" t="s">
        <v>377</v>
      </c>
      <c r="Z132" s="425" t="s">
        <v>377</v>
      </c>
      <c r="AA132" s="425" t="s">
        <v>316</v>
      </c>
      <c r="AB132" s="425" t="s">
        <v>377</v>
      </c>
      <c r="AC132" s="425" t="s">
        <v>373</v>
      </c>
      <c r="AD132" s="425" t="s">
        <v>377</v>
      </c>
      <c r="AE132" s="425" t="s">
        <v>373</v>
      </c>
      <c r="AF132" s="425" t="s">
        <v>370</v>
      </c>
      <c r="AI132" s="345" t="s">
        <v>316</v>
      </c>
      <c r="AJ132" s="346" t="s">
        <v>307</v>
      </c>
    </row>
    <row r="133" spans="1:37" ht="36" x14ac:dyDescent="0.25">
      <c r="A133" s="247"/>
      <c r="B133" s="241"/>
      <c r="C133" s="244"/>
      <c r="D133" s="244"/>
      <c r="E133" s="244"/>
      <c r="F133" s="395" t="s">
        <v>352</v>
      </c>
      <c r="G133" s="452"/>
      <c r="H133" s="343"/>
      <c r="I133" s="343"/>
      <c r="J133" s="343"/>
      <c r="K133" s="343"/>
      <c r="L133" s="343"/>
      <c r="M133" s="365"/>
      <c r="N133" s="365"/>
      <c r="O133" s="365"/>
      <c r="P133" s="365"/>
      <c r="Q133" s="365"/>
      <c r="R133" s="365"/>
      <c r="S133" s="435" t="s">
        <v>318</v>
      </c>
      <c r="T133" s="435"/>
      <c r="U133" s="435"/>
      <c r="V133" s="435"/>
      <c r="W133" s="435"/>
      <c r="X133" s="435"/>
      <c r="Y133" s="425" t="s">
        <v>376</v>
      </c>
      <c r="Z133" s="425" t="s">
        <v>376</v>
      </c>
      <c r="AA133" s="426" t="s">
        <v>310</v>
      </c>
      <c r="AB133" s="425" t="s">
        <v>376</v>
      </c>
      <c r="AC133" s="426" t="s">
        <v>310</v>
      </c>
      <c r="AD133" s="425" t="s">
        <v>376</v>
      </c>
      <c r="AE133" s="426" t="s">
        <v>310</v>
      </c>
      <c r="AF133" s="426" t="s">
        <v>296</v>
      </c>
      <c r="AI133" s="330" t="s">
        <v>310</v>
      </c>
      <c r="AJ133" s="347" t="s">
        <v>296</v>
      </c>
    </row>
    <row r="134" spans="1:37" ht="17.25" customHeight="1" thickBot="1" x14ac:dyDescent="0.3">
      <c r="A134" s="204"/>
      <c r="B134" s="241"/>
      <c r="C134" s="240"/>
      <c r="D134" s="240"/>
      <c r="F134" s="252">
        <v>2016</v>
      </c>
      <c r="G134" s="453"/>
      <c r="H134" s="348">
        <v>42292</v>
      </c>
      <c r="I134" s="348">
        <v>42307</v>
      </c>
      <c r="J134" s="348">
        <v>42324</v>
      </c>
      <c r="K134" s="348">
        <v>42338</v>
      </c>
      <c r="L134" s="348">
        <v>42353</v>
      </c>
      <c r="M134" s="348">
        <v>42367</v>
      </c>
      <c r="N134" s="348">
        <v>42384</v>
      </c>
      <c r="O134" s="348">
        <v>42398</v>
      </c>
      <c r="P134" s="348">
        <v>42416</v>
      </c>
      <c r="Q134" s="348">
        <v>42429</v>
      </c>
      <c r="R134" s="348">
        <v>42444</v>
      </c>
      <c r="S134" s="328">
        <v>42458</v>
      </c>
      <c r="T134" s="328">
        <v>42488</v>
      </c>
      <c r="U134" s="328">
        <v>42521</v>
      </c>
      <c r="V134" s="328">
        <v>42551</v>
      </c>
      <c r="W134" s="328">
        <v>42579</v>
      </c>
      <c r="X134" s="328">
        <v>42612</v>
      </c>
      <c r="Y134" s="459">
        <v>42640</v>
      </c>
      <c r="Z134" s="459">
        <v>43255</v>
      </c>
      <c r="AA134" s="435" t="s">
        <v>359</v>
      </c>
      <c r="AB134" s="459">
        <v>43265</v>
      </c>
      <c r="AC134" s="435" t="s">
        <v>378</v>
      </c>
      <c r="AD134" s="459">
        <v>43272</v>
      </c>
      <c r="AE134" s="435" t="s">
        <v>379</v>
      </c>
      <c r="AF134" s="460">
        <v>43252</v>
      </c>
      <c r="AI134" s="349" t="s">
        <v>328</v>
      </c>
      <c r="AJ134" s="350" t="s">
        <v>327</v>
      </c>
    </row>
    <row r="135" spans="1:37" x14ac:dyDescent="0.25">
      <c r="A135" s="204"/>
      <c r="B135" s="241"/>
      <c r="C135" s="240"/>
      <c r="D135" s="246"/>
      <c r="F135" s="392"/>
      <c r="G135" s="339" t="s">
        <v>81</v>
      </c>
      <c r="H135" s="363">
        <v>74.115070000000003</v>
      </c>
      <c r="I135" s="45">
        <v>74.115070000000003</v>
      </c>
      <c r="J135" s="45"/>
      <c r="K135" s="45">
        <v>74.116900000000001</v>
      </c>
      <c r="L135" s="45">
        <v>74.117559999999997</v>
      </c>
      <c r="M135" s="340">
        <v>74.120500000000007</v>
      </c>
      <c r="N135" s="341">
        <v>74.131550000000004</v>
      </c>
      <c r="O135" s="341">
        <v>74.141090000000005</v>
      </c>
      <c r="P135" s="341">
        <v>74.150630000000007</v>
      </c>
      <c r="Q135" s="341">
        <v>74.149299999999997</v>
      </c>
      <c r="R135" s="341">
        <v>74.149140000000003</v>
      </c>
      <c r="S135" s="285">
        <v>74.150130000000004</v>
      </c>
      <c r="T135" s="285">
        <v>74.102800000000002</v>
      </c>
      <c r="U135" s="285">
        <v>74.08372</v>
      </c>
      <c r="V135" s="322">
        <v>74.088930000000005</v>
      </c>
      <c r="W135" s="322">
        <v>74.082759999999993</v>
      </c>
      <c r="X135" s="285">
        <v>74.094300000000004</v>
      </c>
      <c r="Y135" s="361">
        <v>74.093609999999998</v>
      </c>
      <c r="Z135" s="322">
        <v>74.062560000000005</v>
      </c>
      <c r="AA135" s="322">
        <f>Z135-Y135</f>
        <v>-3.1049999999993361E-2</v>
      </c>
      <c r="AB135" s="322">
        <v>74.059399999999997</v>
      </c>
      <c r="AC135" s="322">
        <f>AB135-Z135</f>
        <v>-3.1600000000082673E-3</v>
      </c>
      <c r="AD135" s="322">
        <v>74.046760000000006</v>
      </c>
      <c r="AE135" s="322">
        <f>AD135-AB135</f>
        <v>-1.2639999999990437E-2</v>
      </c>
      <c r="AF135" s="322">
        <f>AD135-Z135</f>
        <v>-1.5799999999998704E-2</v>
      </c>
      <c r="AJ135" s="342">
        <f t="shared" ref="AJ135:AJ144" si="237">-S135+Y135</f>
        <v>-5.6520000000006121E-2</v>
      </c>
      <c r="AK135" s="393">
        <f t="shared" ref="AK135:AK154" si="238">-H135+Y135</f>
        <v>-2.1460000000004698E-2</v>
      </c>
    </row>
    <row r="136" spans="1:37" x14ac:dyDescent="0.25">
      <c r="A136" s="204"/>
      <c r="B136" s="241"/>
      <c r="C136" s="240"/>
      <c r="D136" s="246"/>
      <c r="F136" s="252"/>
      <c r="G136" s="300" t="s">
        <v>82</v>
      </c>
      <c r="H136" s="314">
        <v>74.186239999999998</v>
      </c>
      <c r="I136" s="314">
        <v>74.161529999999999</v>
      </c>
      <c r="J136" s="314"/>
      <c r="K136" s="314">
        <v>74.161289999999994</v>
      </c>
      <c r="L136" s="314">
        <v>74.159189999999995</v>
      </c>
      <c r="M136" s="315">
        <v>74.169659999999993</v>
      </c>
      <c r="N136" s="285">
        <v>74.170540000000003</v>
      </c>
      <c r="O136" s="285">
        <v>74.176839999999999</v>
      </c>
      <c r="P136" s="285">
        <v>74.197339999999997</v>
      </c>
      <c r="Q136" s="285">
        <v>74.190929999999994</v>
      </c>
      <c r="R136" s="285">
        <v>74.191360000000003</v>
      </c>
      <c r="S136" s="285">
        <v>74.194379999999995</v>
      </c>
      <c r="T136" s="285">
        <v>74.153180000000006</v>
      </c>
      <c r="U136" s="322">
        <v>74.132679999999993</v>
      </c>
      <c r="V136" s="322">
        <v>74.132710000000003</v>
      </c>
      <c r="W136" s="322">
        <v>74.123509999999996</v>
      </c>
      <c r="X136" s="322">
        <v>74.138130000000004</v>
      </c>
      <c r="Y136" s="361">
        <v>74.133170000000007</v>
      </c>
      <c r="Z136" s="322">
        <v>74.114000000000004</v>
      </c>
      <c r="AA136" s="322">
        <f>Z136-Y136</f>
        <v>-1.9170000000002574E-2</v>
      </c>
      <c r="AB136" s="322">
        <v>74.110299999999995</v>
      </c>
      <c r="AC136" s="322">
        <f>AB136-Z136</f>
        <v>-3.7000000000091404E-3</v>
      </c>
      <c r="AD136" s="322">
        <v>74.101259999999996</v>
      </c>
      <c r="AE136" s="322">
        <f>AD136-AB136</f>
        <v>-9.0399999999988268E-3</v>
      </c>
      <c r="AF136" s="322">
        <f>AD136-Z136</f>
        <v>-1.2740000000007967E-2</v>
      </c>
      <c r="AJ136" s="342">
        <f t="shared" si="237"/>
        <v>-6.120999999998844E-2</v>
      </c>
      <c r="AK136" s="393">
        <f t="shared" si="238"/>
        <v>-5.3069999999991069E-2</v>
      </c>
    </row>
    <row r="137" spans="1:37" x14ac:dyDescent="0.25">
      <c r="A137" s="204"/>
      <c r="B137" s="241"/>
      <c r="C137" s="240"/>
      <c r="D137" s="246"/>
      <c r="F137" s="252"/>
      <c r="G137" s="300" t="s">
        <v>83</v>
      </c>
      <c r="H137" s="314">
        <v>74.261259999999993</v>
      </c>
      <c r="I137" s="314">
        <v>74.239490000000004</v>
      </c>
      <c r="J137" s="314">
        <v>74.238579999999999</v>
      </c>
      <c r="K137" s="314">
        <v>74.240589999999997</v>
      </c>
      <c r="L137" s="314">
        <v>74.243610000000004</v>
      </c>
      <c r="M137" s="315">
        <v>74.244299999999996</v>
      </c>
      <c r="N137" s="285">
        <v>74.254490000000004</v>
      </c>
      <c r="O137" s="285">
        <v>74.257570000000001</v>
      </c>
      <c r="P137" s="285">
        <v>74.2727</v>
      </c>
      <c r="Q137" s="285">
        <v>74.270979999999994</v>
      </c>
      <c r="R137" s="285">
        <v>74.263360000000006</v>
      </c>
      <c r="S137" s="285">
        <v>74.268219999999999</v>
      </c>
      <c r="T137" s="285">
        <v>74.239289999999997</v>
      </c>
      <c r="U137" s="322">
        <v>74.218699999999998</v>
      </c>
      <c r="V137" s="285">
        <v>74.220249999999993</v>
      </c>
      <c r="W137" s="285">
        <v>74.214370000000002</v>
      </c>
      <c r="X137" s="322">
        <v>74.229900000000001</v>
      </c>
      <c r="Y137" s="361">
        <v>74.223659999999995</v>
      </c>
      <c r="Z137" s="322">
        <v>74.199060000000003</v>
      </c>
      <c r="AA137" s="322">
        <f>Z137-Y137</f>
        <v>-2.4599999999992406E-2</v>
      </c>
      <c r="AB137" s="322">
        <v>74.195629999999994</v>
      </c>
      <c r="AC137" s="322">
        <f>AB137-Z137</f>
        <v>-3.4300000000087039E-3</v>
      </c>
      <c r="AD137" s="322">
        <v>74.181449999999998</v>
      </c>
      <c r="AE137" s="322">
        <f>AD137-AB137</f>
        <v>-1.4179999999996085E-2</v>
      </c>
      <c r="AF137" s="322">
        <f>AD137-Z137</f>
        <v>-1.7610000000004788E-2</v>
      </c>
      <c r="AJ137" s="342">
        <f t="shared" si="237"/>
        <v>-4.4560000000004152E-2</v>
      </c>
      <c r="AK137" s="393">
        <f t="shared" si="238"/>
        <v>-3.7599999999997635E-2</v>
      </c>
    </row>
    <row r="138" spans="1:37" x14ac:dyDescent="0.25">
      <c r="A138" s="204"/>
      <c r="B138" s="241"/>
      <c r="C138" s="240"/>
      <c r="D138" s="246"/>
      <c r="F138" s="252"/>
      <c r="G138" s="300" t="s">
        <v>84</v>
      </c>
      <c r="H138" s="314">
        <v>74.337680000000006</v>
      </c>
      <c r="I138" s="314">
        <v>74.314909999999998</v>
      </c>
      <c r="J138" s="314">
        <v>74.312070000000006</v>
      </c>
      <c r="K138" s="314">
        <v>74.313299999999998</v>
      </c>
      <c r="L138" s="314">
        <v>74.316079999999999</v>
      </c>
      <c r="M138" s="315">
        <v>74.315110000000004</v>
      </c>
      <c r="N138" s="285">
        <v>74.318889999999996</v>
      </c>
      <c r="O138" s="285">
        <v>74.318169999999995</v>
      </c>
      <c r="P138" s="336">
        <v>74.324960000000004</v>
      </c>
      <c r="Q138" s="285">
        <v>74.325779999999995</v>
      </c>
      <c r="R138" s="285"/>
      <c r="S138" s="285">
        <v>74.323229999999995</v>
      </c>
      <c r="T138" s="285">
        <v>74.307429999999997</v>
      </c>
      <c r="U138" s="322">
        <v>74.294280000000001</v>
      </c>
      <c r="V138" s="322">
        <v>74.296379999999999</v>
      </c>
      <c r="W138" s="285">
        <v>74.288570000000007</v>
      </c>
      <c r="X138" s="322">
        <v>74.299599999999998</v>
      </c>
      <c r="Y138" s="361">
        <v>74.294560000000004</v>
      </c>
      <c r="Z138" s="322">
        <v>74.266840000000002</v>
      </c>
      <c r="AA138" s="322">
        <f>Z138-Y138</f>
        <v>-2.7720000000002187E-2</v>
      </c>
      <c r="AB138" s="322">
        <v>74.262190000000004</v>
      </c>
      <c r="AC138" s="322">
        <f>AB138-Z138</f>
        <v>-4.6499999999980446E-3</v>
      </c>
      <c r="AD138" s="322">
        <v>74.248689999999996</v>
      </c>
      <c r="AE138" s="322">
        <f>AD138-AB138</f>
        <v>-1.3500000000007617E-2</v>
      </c>
      <c r="AF138" s="322">
        <f>AD138-Z138</f>
        <v>-1.8150000000005662E-2</v>
      </c>
      <c r="AJ138" s="342">
        <f t="shared" si="237"/>
        <v>-2.8669999999991091E-2</v>
      </c>
      <c r="AK138" s="393">
        <f t="shared" si="238"/>
        <v>-4.3120000000001824E-2</v>
      </c>
    </row>
    <row r="139" spans="1:37" x14ac:dyDescent="0.25">
      <c r="A139" s="204"/>
      <c r="B139" s="241"/>
      <c r="C139" s="240"/>
      <c r="D139" s="246"/>
      <c r="F139" s="252"/>
      <c r="G139" s="300" t="s">
        <v>85</v>
      </c>
      <c r="H139" s="314">
        <v>74.239990000000006</v>
      </c>
      <c r="I139" s="314">
        <v>74.212540000000004</v>
      </c>
      <c r="J139" s="314">
        <v>74.2029</v>
      </c>
      <c r="K139" s="314">
        <v>74.203159999999997</v>
      </c>
      <c r="L139" s="314">
        <v>74.205889999999997</v>
      </c>
      <c r="M139" s="315">
        <v>74.204530000000005</v>
      </c>
      <c r="N139" s="285">
        <v>74.210269999999994</v>
      </c>
      <c r="O139" s="285">
        <v>74.20966</v>
      </c>
      <c r="P139" s="285">
        <v>74.222610000000003</v>
      </c>
      <c r="Q139" s="285">
        <v>74.224299999999999</v>
      </c>
      <c r="R139" s="285">
        <v>74.215479999999999</v>
      </c>
      <c r="S139" s="285">
        <v>74.219040000000007</v>
      </c>
      <c r="T139" s="285">
        <v>74.201089999999994</v>
      </c>
      <c r="U139" s="322">
        <v>74.18647</v>
      </c>
      <c r="V139" s="322">
        <v>74.18486</v>
      </c>
      <c r="W139" s="322">
        <v>74.180859999999996</v>
      </c>
      <c r="X139" s="322">
        <v>74.18674</v>
      </c>
      <c r="Y139" s="361">
        <v>74.180819999999997</v>
      </c>
      <c r="Z139" s="322">
        <v>74.152869999999993</v>
      </c>
      <c r="AA139" s="322">
        <f>Z139-Y139</f>
        <v>-2.7950000000004138E-2</v>
      </c>
      <c r="AB139" s="322">
        <v>74.148949999999999</v>
      </c>
      <c r="AC139" s="322">
        <f>AB139-Z139</f>
        <v>-3.9199999999937063E-3</v>
      </c>
      <c r="AD139" s="322">
        <v>74.137699999999995</v>
      </c>
      <c r="AE139" s="322">
        <f>AD139-AB139</f>
        <v>-1.1250000000003979E-2</v>
      </c>
      <c r="AF139" s="322">
        <f>AD139-Z139</f>
        <v>-1.5169999999997685E-2</v>
      </c>
      <c r="AJ139" s="342">
        <f t="shared" si="237"/>
        <v>-3.8220000000009691E-2</v>
      </c>
      <c r="AK139" s="393">
        <f t="shared" si="238"/>
        <v>-5.9170000000008827E-2</v>
      </c>
    </row>
    <row r="140" spans="1:37" x14ac:dyDescent="0.25">
      <c r="A140" s="204"/>
      <c r="B140" s="241"/>
      <c r="C140" s="240"/>
      <c r="D140" s="246"/>
      <c r="F140" s="252"/>
      <c r="G140" s="300" t="s">
        <v>86</v>
      </c>
      <c r="H140" s="314">
        <v>74.286420000000007</v>
      </c>
      <c r="I140" s="314">
        <v>74.260019999999997</v>
      </c>
      <c r="J140" s="314">
        <v>74.257400000000004</v>
      </c>
      <c r="K140" s="314">
        <v>74.254819999999995</v>
      </c>
      <c r="L140" s="314">
        <v>74.253600000000006</v>
      </c>
      <c r="M140" s="315">
        <v>74.256739999999994</v>
      </c>
      <c r="N140" s="285">
        <v>74.257769999999994</v>
      </c>
      <c r="O140" s="285">
        <v>74.257620000000003</v>
      </c>
      <c r="P140" s="285">
        <v>74.268190000000004</v>
      </c>
      <c r="Q140" s="285">
        <v>74.268680000000003</v>
      </c>
      <c r="R140" s="285">
        <v>74.263329999999996</v>
      </c>
      <c r="S140" s="285">
        <v>74.264979999999994</v>
      </c>
      <c r="T140" s="285">
        <v>74.247140000000002</v>
      </c>
      <c r="U140" s="285">
        <v>74.231039999999993</v>
      </c>
      <c r="V140" s="285">
        <v>74.233019999999996</v>
      </c>
      <c r="W140" s="322">
        <v>74.225610000000003</v>
      </c>
      <c r="X140" s="285">
        <v>74.238320000000002</v>
      </c>
      <c r="Y140" s="361">
        <v>74.23169</v>
      </c>
      <c r="Z140" s="322">
        <v>74.207679999999996</v>
      </c>
      <c r="AA140" s="322">
        <f>Z140-Y140</f>
        <v>-2.4010000000004084E-2</v>
      </c>
      <c r="AB140" s="322">
        <v>74.201729999999998</v>
      </c>
      <c r="AC140" s="322">
        <f>AB140-Z140</f>
        <v>-5.9499999999985675E-3</v>
      </c>
      <c r="AD140" s="322">
        <v>74.190100000000001</v>
      </c>
      <c r="AE140" s="322">
        <f>AD140-AB140</f>
        <v>-1.1629999999996699E-2</v>
      </c>
      <c r="AF140" s="322">
        <f>AD140-Z140</f>
        <v>-1.7579999999995266E-2</v>
      </c>
      <c r="AJ140" s="342">
        <f t="shared" si="237"/>
        <v>-3.3289999999993825E-2</v>
      </c>
      <c r="AK140" s="393">
        <f t="shared" si="238"/>
        <v>-5.4730000000006385E-2</v>
      </c>
    </row>
    <row r="141" spans="1:37" x14ac:dyDescent="0.25">
      <c r="A141" s="204"/>
      <c r="B141" s="241"/>
      <c r="C141" s="240"/>
      <c r="D141" s="246"/>
      <c r="F141" s="252"/>
      <c r="G141" s="300" t="s">
        <v>87</v>
      </c>
      <c r="H141" s="314">
        <v>74.260140000000007</v>
      </c>
      <c r="I141" s="314">
        <v>74.238690000000005</v>
      </c>
      <c r="J141" s="314">
        <v>74.233639999999994</v>
      </c>
      <c r="K141" s="314">
        <v>74.231250000000003</v>
      </c>
      <c r="L141" s="314">
        <v>74.231769999999997</v>
      </c>
      <c r="M141" s="315">
        <v>74.23</v>
      </c>
      <c r="N141" s="285">
        <v>74.231179999999995</v>
      </c>
      <c r="O141" s="285">
        <v>74.231809999999996</v>
      </c>
      <c r="P141" s="285">
        <v>74.241889999999998</v>
      </c>
      <c r="Q141" s="285">
        <v>74.240020000000001</v>
      </c>
      <c r="R141" s="285">
        <v>74.235510000000005</v>
      </c>
      <c r="S141" s="285">
        <v>74.239469999999997</v>
      </c>
      <c r="T141" s="285">
        <v>74.221170000000001</v>
      </c>
      <c r="U141" s="322">
        <v>74.205359999999999</v>
      </c>
      <c r="V141" s="322">
        <v>74.205929999999995</v>
      </c>
      <c r="W141" s="322">
        <v>74.2</v>
      </c>
      <c r="X141" s="322">
        <v>74.209389999999999</v>
      </c>
      <c r="Y141" s="361">
        <v>74.20326</v>
      </c>
      <c r="Z141" s="322">
        <v>74.17353</v>
      </c>
      <c r="AA141" s="322">
        <f>Z141-Y141</f>
        <v>-2.97300000000007E-2</v>
      </c>
      <c r="AB141" s="322">
        <v>74.168300000000002</v>
      </c>
      <c r="AC141" s="322">
        <f>AB141-Z141</f>
        <v>-5.2299999999974034E-3</v>
      </c>
      <c r="AD141" s="322">
        <v>74.15231</v>
      </c>
      <c r="AE141" s="322">
        <f>AD141-AB141</f>
        <v>-1.5990000000002169E-2</v>
      </c>
      <c r="AF141" s="322">
        <f>AD141-Z141</f>
        <v>-2.1219999999999573E-2</v>
      </c>
      <c r="AJ141" s="342">
        <f t="shared" si="237"/>
        <v>-3.6209999999996967E-2</v>
      </c>
      <c r="AK141" s="393">
        <f t="shared" si="238"/>
        <v>-5.6880000000006703E-2</v>
      </c>
    </row>
    <row r="142" spans="1:37" x14ac:dyDescent="0.25">
      <c r="A142" s="204"/>
      <c r="B142" s="241"/>
      <c r="C142" s="204"/>
      <c r="D142" s="246"/>
      <c r="F142" s="252" t="s">
        <v>323</v>
      </c>
      <c r="G142" s="300" t="s">
        <v>88</v>
      </c>
      <c r="H142" s="314">
        <v>74.236059999999995</v>
      </c>
      <c r="I142" s="314">
        <v>74.217820000000003</v>
      </c>
      <c r="J142" s="314">
        <v>74.210639999999998</v>
      </c>
      <c r="K142" s="314">
        <v>74.211529999999996</v>
      </c>
      <c r="L142" s="314">
        <v>74.208420000000004</v>
      </c>
      <c r="M142" s="315">
        <v>74.213139999999996</v>
      </c>
      <c r="N142" s="285">
        <v>74.213800000000006</v>
      </c>
      <c r="O142" s="285">
        <v>74.227670000000003</v>
      </c>
      <c r="P142" s="285">
        <v>74.231219999999993</v>
      </c>
      <c r="Q142" s="285">
        <v>74.227590000000006</v>
      </c>
      <c r="R142" s="285">
        <v>74.232380000000006</v>
      </c>
      <c r="S142" s="285">
        <v>74.23415</v>
      </c>
      <c r="T142" s="285">
        <v>74.191519999999997</v>
      </c>
      <c r="U142" s="322">
        <v>74.169409999999999</v>
      </c>
      <c r="V142" s="322">
        <v>74.174890000000005</v>
      </c>
      <c r="W142" s="322">
        <v>74.164270000000002</v>
      </c>
      <c r="X142" s="322">
        <v>74.175039999999996</v>
      </c>
      <c r="Y142" s="361">
        <v>74.166610000000006</v>
      </c>
      <c r="Z142" s="322">
        <v>74.116950000000003</v>
      </c>
      <c r="AA142" s="322">
        <f>Z142-Y142</f>
        <v>-4.9660000000002924E-2</v>
      </c>
      <c r="AB142" s="322">
        <v>74.120459999999994</v>
      </c>
      <c r="AC142" s="322">
        <f>AB142-Z142</f>
        <v>3.5099999999914644E-3</v>
      </c>
      <c r="AD142" s="322">
        <v>74.1113</v>
      </c>
      <c r="AE142" s="322">
        <f>AD142-AB142</f>
        <v>-9.1599999999942838E-3</v>
      </c>
      <c r="AF142" s="322">
        <f>AD142-Z142</f>
        <v>-5.6500000000028194E-3</v>
      </c>
      <c r="AJ142" s="342">
        <f t="shared" si="237"/>
        <v>-6.7539999999993938E-2</v>
      </c>
      <c r="AK142" s="393">
        <f t="shared" si="238"/>
        <v>-6.9449999999989132E-2</v>
      </c>
    </row>
    <row r="143" spans="1:37" x14ac:dyDescent="0.25">
      <c r="A143" s="204"/>
      <c r="B143" s="241"/>
      <c r="C143" s="204"/>
      <c r="D143" s="246"/>
      <c r="F143" s="252" t="s">
        <v>323</v>
      </c>
      <c r="G143" s="300" t="s">
        <v>89</v>
      </c>
      <c r="H143" s="314">
        <v>74.209220000000002</v>
      </c>
      <c r="I143" s="314">
        <v>74.186769999999996</v>
      </c>
      <c r="J143" s="314">
        <v>74.183700000000002</v>
      </c>
      <c r="K143" s="314">
        <v>74.183490000000006</v>
      </c>
      <c r="L143" s="314">
        <v>74.180149999999998</v>
      </c>
      <c r="M143" s="315">
        <v>74.186449999999994</v>
      </c>
      <c r="N143" s="285">
        <v>74.178280000000001</v>
      </c>
      <c r="O143" s="285">
        <v>74.184690000000003</v>
      </c>
      <c r="P143" s="285">
        <v>74.194469999999995</v>
      </c>
      <c r="Q143" s="285">
        <v>74.188400000000001</v>
      </c>
      <c r="R143" s="285">
        <v>74.185310000000001</v>
      </c>
      <c r="S143" s="285">
        <v>74.19117</v>
      </c>
      <c r="T143" s="285">
        <v>74.181979999999996</v>
      </c>
      <c r="U143" s="322">
        <v>74.160219999999995</v>
      </c>
      <c r="V143" s="322">
        <v>74.161689999999993</v>
      </c>
      <c r="W143" s="322">
        <v>74.152019999999993</v>
      </c>
      <c r="X143" s="322">
        <v>74.165440000000004</v>
      </c>
      <c r="Y143" s="361">
        <v>74.155789999999996</v>
      </c>
      <c r="Z143" s="322">
        <v>74.127459999999999</v>
      </c>
      <c r="AA143" s="322">
        <f>Z143-Y143</f>
        <v>-2.8329999999996858E-2</v>
      </c>
      <c r="AB143" s="322">
        <v>74.122919999999993</v>
      </c>
      <c r="AC143" s="322">
        <f>AB143-Z143</f>
        <v>-4.5400000000057616E-3</v>
      </c>
      <c r="AD143" s="322">
        <v>74.111279999999994</v>
      </c>
      <c r="AE143" s="322">
        <f>AD143-AB143</f>
        <v>-1.1639999999999873E-2</v>
      </c>
      <c r="AF143" s="322">
        <f>AD143-Z143</f>
        <v>-1.6180000000005634E-2</v>
      </c>
      <c r="AJ143" s="342">
        <f t="shared" si="237"/>
        <v>-3.538000000000352E-2</v>
      </c>
      <c r="AK143" s="393">
        <f t="shared" si="238"/>
        <v>-5.3430000000005862E-2</v>
      </c>
    </row>
    <row r="144" spans="1:37" x14ac:dyDescent="0.25">
      <c r="A144" s="204"/>
      <c r="B144" s="241"/>
      <c r="C144" s="204"/>
      <c r="D144" s="246"/>
      <c r="F144" s="252"/>
      <c r="G144" s="300" t="s">
        <v>90</v>
      </c>
      <c r="H144" s="314">
        <v>74.181120000000007</v>
      </c>
      <c r="I144" s="314">
        <v>74.162180000000006</v>
      </c>
      <c r="J144" s="314">
        <v>74.161600000000007</v>
      </c>
      <c r="K144" s="314">
        <v>74.16122</v>
      </c>
      <c r="L144" s="314">
        <v>74.161209999999997</v>
      </c>
      <c r="M144" s="315">
        <v>74.162909999999997</v>
      </c>
      <c r="N144" s="285">
        <v>74.173010000000005</v>
      </c>
      <c r="O144" s="285">
        <v>74.182460000000006</v>
      </c>
      <c r="P144" s="285">
        <v>74.189859999999996</v>
      </c>
      <c r="Q144" s="285">
        <v>74.180120000000002</v>
      </c>
      <c r="R144" s="285">
        <v>74.175799999999995</v>
      </c>
      <c r="S144" s="285">
        <v>74.184420000000003</v>
      </c>
      <c r="T144" s="285">
        <v>74.156030000000001</v>
      </c>
      <c r="U144" s="322">
        <v>74.132710000000003</v>
      </c>
      <c r="V144" s="322">
        <v>74.137519999999995</v>
      </c>
      <c r="W144" s="322">
        <v>74.127309999999994</v>
      </c>
      <c r="X144" s="322">
        <v>74.147040000000004</v>
      </c>
      <c r="Y144" s="361">
        <v>74.142330000000001</v>
      </c>
      <c r="Z144" s="322">
        <v>74.097359999999995</v>
      </c>
      <c r="AA144" s="322">
        <f>Z144-Y144</f>
        <v>-4.4970000000006394E-2</v>
      </c>
      <c r="AB144" s="322">
        <v>74.091859999999997</v>
      </c>
      <c r="AC144" s="322">
        <f>AB144-Z144</f>
        <v>-5.49999999999784E-3</v>
      </c>
      <c r="AD144" s="322">
        <v>74.079239999999999</v>
      </c>
      <c r="AE144" s="322">
        <f>AD144-AB144</f>
        <v>-1.2619999999998299E-2</v>
      </c>
      <c r="AF144" s="322">
        <f>AD144-Z144</f>
        <v>-1.8119999999996139E-2</v>
      </c>
      <c r="AJ144" s="342">
        <f t="shared" si="237"/>
        <v>-4.2090000000001737E-2</v>
      </c>
      <c r="AK144" s="393">
        <f t="shared" si="238"/>
        <v>-3.8790000000005875E-2</v>
      </c>
    </row>
    <row r="145" spans="1:37" x14ac:dyDescent="0.25">
      <c r="A145" s="204"/>
      <c r="B145" s="241"/>
      <c r="C145" s="204"/>
      <c r="D145" s="246"/>
      <c r="F145" s="252"/>
      <c r="G145" s="300" t="s">
        <v>59</v>
      </c>
      <c r="H145" s="314">
        <v>74.128029999999995</v>
      </c>
      <c r="I145" s="314"/>
      <c r="J145" s="314">
        <v>74.119460000000004</v>
      </c>
      <c r="K145" s="314">
        <v>74.124539999999996</v>
      </c>
      <c r="L145" s="314">
        <v>74.129050000000007</v>
      </c>
      <c r="M145" s="315">
        <v>74.131</v>
      </c>
      <c r="N145" s="285"/>
      <c r="O145" s="285">
        <v>74.134690000000006</v>
      </c>
      <c r="P145" s="285">
        <v>74.149789999999996</v>
      </c>
      <c r="Q145" s="285">
        <v>74.146150000000006</v>
      </c>
      <c r="R145" s="285">
        <v>74.146829999999994</v>
      </c>
      <c r="S145" s="338"/>
      <c r="T145" s="285">
        <v>74.137910000000005</v>
      </c>
      <c r="U145" s="322">
        <v>74.119619999999998</v>
      </c>
      <c r="V145" s="322">
        <v>74.121840000000006</v>
      </c>
      <c r="W145" s="322">
        <v>74.120710000000003</v>
      </c>
      <c r="X145" s="322">
        <v>74.127499999999998</v>
      </c>
      <c r="Y145" s="361">
        <v>74.126829999999998</v>
      </c>
      <c r="Z145" s="322">
        <v>74.101500000000001</v>
      </c>
      <c r="AA145" s="322">
        <f>Z145-Y145</f>
        <v>-2.5329999999996744E-2</v>
      </c>
      <c r="AB145" s="322">
        <v>74.091170000000005</v>
      </c>
      <c r="AC145" s="322">
        <f>AB145-Z145</f>
        <v>-1.0329999999996176E-2</v>
      </c>
      <c r="AD145" s="322">
        <v>74.085269999999994</v>
      </c>
      <c r="AE145" s="322">
        <f>AD145-AB145</f>
        <v>-5.9000000000111186E-3</v>
      </c>
      <c r="AF145" s="322">
        <f>AD145-Z145</f>
        <v>-1.6230000000007294E-2</v>
      </c>
      <c r="AJ145" s="342" t="s">
        <v>317</v>
      </c>
      <c r="AK145" s="393">
        <f t="shared" si="238"/>
        <v>-1.1999999999972033E-3</v>
      </c>
    </row>
    <row r="146" spans="1:37" x14ac:dyDescent="0.25">
      <c r="A146" s="204"/>
      <c r="B146" s="241"/>
      <c r="C146" s="204"/>
      <c r="D146" s="246"/>
      <c r="F146" s="252"/>
      <c r="G146" s="300" t="s">
        <v>61</v>
      </c>
      <c r="H146" s="314">
        <v>74.22672</v>
      </c>
      <c r="I146" s="314"/>
      <c r="J146" s="314">
        <v>74.212549999999993</v>
      </c>
      <c r="K146" s="314">
        <v>74.218429999999998</v>
      </c>
      <c r="L146" s="314">
        <v>74.219949999999997</v>
      </c>
      <c r="M146" s="315">
        <v>74.221459999999993</v>
      </c>
      <c r="N146" s="285"/>
      <c r="O146" s="285">
        <v>74.232060000000004</v>
      </c>
      <c r="P146" s="285">
        <v>74.244780000000006</v>
      </c>
      <c r="Q146" s="285">
        <v>74.24297</v>
      </c>
      <c r="R146" s="285">
        <v>74.239909999999995</v>
      </c>
      <c r="S146" s="285">
        <v>74.239779999999996</v>
      </c>
      <c r="T146" s="285">
        <v>74.224500000000006</v>
      </c>
      <c r="U146" s="322">
        <v>74.210639999999998</v>
      </c>
      <c r="V146" s="285">
        <v>74.209000000000003</v>
      </c>
      <c r="W146" s="322">
        <v>74.208479999999994</v>
      </c>
      <c r="X146" s="322">
        <v>74.226879999999994</v>
      </c>
      <c r="Y146" s="361">
        <v>74.223979999999997</v>
      </c>
      <c r="Z146" s="322">
        <v>74.195899999999995</v>
      </c>
      <c r="AA146" s="322">
        <f>Z146-Y146</f>
        <v>-2.8080000000002769E-2</v>
      </c>
      <c r="AB146" s="322">
        <v>74.184550000000002</v>
      </c>
      <c r="AC146" s="322">
        <f>AB146-Z146</f>
        <v>-1.1349999999993088E-2</v>
      </c>
      <c r="AD146" s="322">
        <v>74.179100000000005</v>
      </c>
      <c r="AE146" s="322">
        <f>AD146-AB146</f>
        <v>-5.4499999999961801E-3</v>
      </c>
      <c r="AF146" s="322">
        <f>AD146-Z146</f>
        <v>-1.6799999999989268E-2</v>
      </c>
      <c r="AJ146" s="342">
        <f>-S146+Y146</f>
        <v>-1.5799999999998704E-2</v>
      </c>
      <c r="AK146" s="393">
        <f t="shared" si="238"/>
        <v>-2.7400000000028513E-3</v>
      </c>
    </row>
    <row r="147" spans="1:37" x14ac:dyDescent="0.25">
      <c r="A147" s="204"/>
      <c r="B147" s="241"/>
      <c r="C147" s="204"/>
      <c r="D147" s="246"/>
      <c r="F147" s="252"/>
      <c r="G147" s="300" t="s">
        <v>63</v>
      </c>
      <c r="H147" s="314">
        <v>74.430289999999999</v>
      </c>
      <c r="I147" s="314">
        <v>74.411910000000006</v>
      </c>
      <c r="J147" s="314">
        <v>74.410740000000004</v>
      </c>
      <c r="K147" s="314">
        <v>74.414460000000005</v>
      </c>
      <c r="L147" s="314">
        <v>74.420029999999997</v>
      </c>
      <c r="M147" s="315">
        <v>74.419979999999995</v>
      </c>
      <c r="N147" s="285">
        <v>74.418819999999997</v>
      </c>
      <c r="O147" s="285">
        <v>74.417879999999997</v>
      </c>
      <c r="P147" s="285">
        <v>74.424869999999999</v>
      </c>
      <c r="Q147" s="285">
        <v>74.424170000000004</v>
      </c>
      <c r="R147" s="285">
        <v>74.421310000000005</v>
      </c>
      <c r="S147" s="285">
        <v>74.42465</v>
      </c>
      <c r="T147" s="285">
        <v>74.416120000000006</v>
      </c>
      <c r="U147" s="322">
        <v>74.403750000000002</v>
      </c>
      <c r="V147" s="322">
        <v>74.404539999999997</v>
      </c>
      <c r="W147" s="322">
        <v>74.395390000000006</v>
      </c>
      <c r="X147" s="322">
        <v>74.414709999999999</v>
      </c>
      <c r="Y147" s="361">
        <v>74.407039999999995</v>
      </c>
      <c r="Z147" s="322">
        <v>74.380200000000002</v>
      </c>
      <c r="AA147" s="322">
        <f>Z147-Y147</f>
        <v>-2.683999999999287E-2</v>
      </c>
      <c r="AB147" s="322">
        <v>74.377679999999998</v>
      </c>
      <c r="AC147" s="322">
        <f>AB147-Z147</f>
        <v>-2.5200000000040745E-3</v>
      </c>
      <c r="AD147" s="322">
        <v>74.371970000000005</v>
      </c>
      <c r="AE147" s="322">
        <f>AD147-AB147</f>
        <v>-5.7099999999934425E-3</v>
      </c>
      <c r="AF147" s="322">
        <f>AD147-Z147</f>
        <v>-8.2299999999975171E-3</v>
      </c>
      <c r="AJ147" s="342">
        <f>-S147+Y147</f>
        <v>-1.7610000000004788E-2</v>
      </c>
      <c r="AK147" s="393">
        <f t="shared" si="238"/>
        <v>-2.3250000000004434E-2</v>
      </c>
    </row>
    <row r="148" spans="1:37" x14ac:dyDescent="0.25">
      <c r="A148" s="204"/>
      <c r="B148" s="241"/>
      <c r="C148" s="204"/>
      <c r="D148" s="246"/>
      <c r="F148" s="252"/>
      <c r="G148" s="300" t="s">
        <v>65</v>
      </c>
      <c r="H148" s="314">
        <v>74.270089999999996</v>
      </c>
      <c r="I148" s="314">
        <v>74.25573</v>
      </c>
      <c r="J148" s="314">
        <v>74.255840000000006</v>
      </c>
      <c r="K148" s="314">
        <v>74.259289999999993</v>
      </c>
      <c r="L148" s="314">
        <v>74.266440000000003</v>
      </c>
      <c r="M148" s="315">
        <v>74.263540000000006</v>
      </c>
      <c r="N148" s="285">
        <v>74.270560000000003</v>
      </c>
      <c r="O148" s="285">
        <v>74.271069999999995</v>
      </c>
      <c r="P148" s="285">
        <v>74.279709999999994</v>
      </c>
      <c r="Q148" s="285">
        <v>74.276020000000003</v>
      </c>
      <c r="R148" s="285">
        <v>74.272279999999995</v>
      </c>
      <c r="S148" s="285">
        <v>74.276200000000003</v>
      </c>
      <c r="T148" s="285">
        <v>74.265370000000004</v>
      </c>
      <c r="U148" s="322">
        <v>74.245850000000004</v>
      </c>
      <c r="V148" s="322">
        <v>74.242980000000003</v>
      </c>
      <c r="W148" s="322">
        <v>74.230320000000006</v>
      </c>
      <c r="X148" s="322">
        <v>74.258570000000006</v>
      </c>
      <c r="Y148" s="361">
        <v>74.250860000000003</v>
      </c>
      <c r="Z148" s="322">
        <v>74.235190000000003</v>
      </c>
      <c r="AA148" s="322">
        <f>Z148-Y148</f>
        <v>-1.5670000000000073E-2</v>
      </c>
      <c r="AB148" s="322">
        <v>74.223569999999995</v>
      </c>
      <c r="AC148" s="322">
        <f>AB148-Z148</f>
        <v>-1.1620000000007735E-2</v>
      </c>
      <c r="AD148" s="322">
        <v>74.213849999999994</v>
      </c>
      <c r="AE148" s="322">
        <f>AD148-AB148</f>
        <v>-9.7200000000015052E-3</v>
      </c>
      <c r="AF148" s="322">
        <f>AD148-Z148</f>
        <v>-2.134000000000924E-2</v>
      </c>
      <c r="AJ148" s="342">
        <f>-S148+Y148</f>
        <v>-2.5339999999999918E-2</v>
      </c>
      <c r="AK148" s="393">
        <f t="shared" si="238"/>
        <v>-1.9229999999993197E-2</v>
      </c>
    </row>
    <row r="149" spans="1:37" x14ac:dyDescent="0.25">
      <c r="A149" s="204"/>
      <c r="B149" s="241"/>
      <c r="C149" s="204"/>
      <c r="D149" s="246"/>
      <c r="F149" s="252"/>
      <c r="G149" s="300" t="s">
        <v>67</v>
      </c>
      <c r="H149" s="314">
        <v>74.205100000000002</v>
      </c>
      <c r="I149" s="314">
        <v>74.184489999999997</v>
      </c>
      <c r="J149" s="314">
        <v>74.17962</v>
      </c>
      <c r="K149" s="316">
        <v>74.182119999999998</v>
      </c>
      <c r="L149" s="314"/>
      <c r="M149" s="315">
        <v>74.188000000000002</v>
      </c>
      <c r="N149" s="285">
        <v>74.198790000000002</v>
      </c>
      <c r="O149" s="285">
        <v>74.201179999999994</v>
      </c>
      <c r="P149" s="285">
        <v>74.204300000000003</v>
      </c>
      <c r="Q149" s="285"/>
      <c r="R149" s="285"/>
      <c r="S149" s="285"/>
      <c r="T149" s="285">
        <v>74.185090000000002</v>
      </c>
      <c r="U149" s="322">
        <v>74.167280000000005</v>
      </c>
      <c r="V149" s="322">
        <v>74.163960000000003</v>
      </c>
      <c r="W149" s="322">
        <v>74.156689999999998</v>
      </c>
      <c r="X149" s="322">
        <v>74.172210000000007</v>
      </c>
      <c r="Y149" s="361">
        <v>74.166780000000003</v>
      </c>
      <c r="Z149" s="322">
        <v>74.145110000000003</v>
      </c>
      <c r="AA149" s="322">
        <f>Z149-Y149</f>
        <v>-2.16700000000003E-2</v>
      </c>
      <c r="AB149" s="322">
        <v>74.130809999999997</v>
      </c>
      <c r="AC149" s="322">
        <f>AB149-Z149</f>
        <v>-1.4300000000005753E-2</v>
      </c>
      <c r="AD149" s="322">
        <v>74.125439999999998</v>
      </c>
      <c r="AE149" s="322">
        <f>AD149-AB149</f>
        <v>-5.3699999999992087E-3</v>
      </c>
      <c r="AF149" s="322">
        <f>AD149-Z149</f>
        <v>-1.9670000000004961E-2</v>
      </c>
      <c r="AJ149" s="342" t="s">
        <v>317</v>
      </c>
      <c r="AK149" s="393">
        <f t="shared" si="238"/>
        <v>-3.8319999999998799E-2</v>
      </c>
    </row>
    <row r="150" spans="1:37" x14ac:dyDescent="0.25">
      <c r="A150" s="204"/>
      <c r="B150" s="241"/>
      <c r="C150" s="204"/>
      <c r="D150" s="246"/>
      <c r="F150" s="252" t="s">
        <v>322</v>
      </c>
      <c r="G150" s="300" t="s">
        <v>68</v>
      </c>
      <c r="H150" s="316">
        <v>74.3</v>
      </c>
      <c r="I150" s="314">
        <v>74.280299999999997</v>
      </c>
      <c r="J150" s="314">
        <v>74.275069999999999</v>
      </c>
      <c r="K150" s="314">
        <v>74.276129999999995</v>
      </c>
      <c r="L150" s="314">
        <v>74.276989999999998</v>
      </c>
      <c r="M150" s="315">
        <v>74.27843</v>
      </c>
      <c r="N150" s="285">
        <v>74.275440000000003</v>
      </c>
      <c r="O150" s="285">
        <v>74.277320000000003</v>
      </c>
      <c r="P150" s="285"/>
      <c r="Q150" s="285"/>
      <c r="R150" s="285"/>
      <c r="S150" s="285">
        <v>74.280060000000006</v>
      </c>
      <c r="T150" s="285">
        <v>74.277529999999999</v>
      </c>
      <c r="U150" s="322">
        <v>74.260800000000003</v>
      </c>
      <c r="V150" s="285">
        <v>74.253450000000001</v>
      </c>
      <c r="W150" s="285">
        <v>74.25</v>
      </c>
      <c r="X150" s="285">
        <v>74.263750000000002</v>
      </c>
      <c r="Y150" s="361">
        <v>74.258799999999994</v>
      </c>
      <c r="Z150" s="322">
        <v>74.250039999999998</v>
      </c>
      <c r="AA150" s="322">
        <f>Z150-Y150</f>
        <v>-8.7599999999952161E-3</v>
      </c>
      <c r="AB150" s="322">
        <v>74.235770000000002</v>
      </c>
      <c r="AC150" s="322">
        <f>AB150-Z150</f>
        <v>-1.426999999999623E-2</v>
      </c>
      <c r="AD150" s="322">
        <v>74.232759999999999</v>
      </c>
      <c r="AE150" s="322">
        <f>AD150-AB150</f>
        <v>-3.0100000000032878E-3</v>
      </c>
      <c r="AF150" s="322">
        <f>AD150-Z150</f>
        <v>-1.7279999999999518E-2</v>
      </c>
      <c r="AJ150" s="342">
        <f>-S150+Y150</f>
        <v>-2.1260000000012269E-2</v>
      </c>
      <c r="AK150" s="393">
        <f t="shared" si="238"/>
        <v>-4.1200000000003456E-2</v>
      </c>
    </row>
    <row r="151" spans="1:37" x14ac:dyDescent="0.25">
      <c r="A151" s="204"/>
      <c r="B151" s="241"/>
      <c r="C151" s="240"/>
      <c r="D151" s="246"/>
      <c r="F151" s="252"/>
      <c r="G151" s="300" t="s">
        <v>69</v>
      </c>
      <c r="H151" s="314">
        <v>74.261060000000001</v>
      </c>
      <c r="I151" s="314">
        <v>74.243759999999995</v>
      </c>
      <c r="J151" s="314">
        <v>74.242940000000004</v>
      </c>
      <c r="K151" s="314">
        <v>74.244330000000005</v>
      </c>
      <c r="L151" s="314">
        <v>74.24933</v>
      </c>
      <c r="M151" s="315">
        <v>74.246480000000005</v>
      </c>
      <c r="N151" s="285">
        <v>74.253399999999999</v>
      </c>
      <c r="O151" s="285">
        <v>74.255039999999994</v>
      </c>
      <c r="P151" s="285">
        <v>74.268090000000001</v>
      </c>
      <c r="Q151" s="285">
        <v>74.271280000000004</v>
      </c>
      <c r="R151" s="285"/>
      <c r="S151" s="285">
        <v>74.265749999999997</v>
      </c>
      <c r="T151" s="285">
        <v>74.254050000000007</v>
      </c>
      <c r="U151" s="322">
        <v>74.233900000000006</v>
      </c>
      <c r="V151" s="322">
        <v>74.230549999999994</v>
      </c>
      <c r="W151" s="322">
        <v>74.219009999999997</v>
      </c>
      <c r="X151" s="322">
        <v>74.236630000000005</v>
      </c>
      <c r="Y151" s="361">
        <v>74.230419999999995</v>
      </c>
      <c r="Z151" s="322">
        <v>74.212800000000001</v>
      </c>
      <c r="AA151" s="322">
        <f>Z151-Y151</f>
        <v>-1.7619999999993752E-2</v>
      </c>
      <c r="AB151" s="322">
        <v>74.201080000000005</v>
      </c>
      <c r="AC151" s="322">
        <f>AB151-Z151</f>
        <v>-1.1719999999996844E-2</v>
      </c>
      <c r="AD151" s="322">
        <v>74.19041</v>
      </c>
      <c r="AE151" s="322">
        <f>AD151-AB151</f>
        <v>-1.067000000000462E-2</v>
      </c>
      <c r="AF151" s="322">
        <f>AD151-Z151</f>
        <v>-2.2390000000001464E-2</v>
      </c>
      <c r="AJ151" s="342">
        <f>-S151+Y151</f>
        <v>-3.533000000000186E-2</v>
      </c>
      <c r="AK151" s="393">
        <f t="shared" si="238"/>
        <v>-3.064000000000533E-2</v>
      </c>
    </row>
    <row r="152" spans="1:37" x14ac:dyDescent="0.25">
      <c r="A152" s="204"/>
      <c r="B152" s="241"/>
      <c r="C152" s="240"/>
      <c r="D152" s="246"/>
      <c r="F152" s="252"/>
      <c r="G152" s="300" t="s">
        <v>71</v>
      </c>
      <c r="H152" s="314">
        <v>74.230080000000001</v>
      </c>
      <c r="I152" s="314">
        <v>74.207970000000003</v>
      </c>
      <c r="J152" s="314">
        <v>74.203620000000001</v>
      </c>
      <c r="K152" s="314">
        <v>74.204899999999995</v>
      </c>
      <c r="L152" s="314">
        <v>74.210570000000004</v>
      </c>
      <c r="M152" s="315">
        <v>74.205619999999996</v>
      </c>
      <c r="N152" s="285">
        <v>74.209710000000001</v>
      </c>
      <c r="O152" s="285">
        <v>74.209199999999996</v>
      </c>
      <c r="P152" s="285"/>
      <c r="Q152" s="285"/>
      <c r="R152" s="285"/>
      <c r="S152" s="285"/>
      <c r="T152" s="285">
        <v>74.207189999999997</v>
      </c>
      <c r="U152" s="322">
        <v>74.189719999999994</v>
      </c>
      <c r="V152" s="322">
        <v>74.187060000000002</v>
      </c>
      <c r="W152" s="322">
        <v>74.175020000000004</v>
      </c>
      <c r="X152" s="322">
        <v>74.193039999999996</v>
      </c>
      <c r="Y152" s="361">
        <v>74.189120000000003</v>
      </c>
      <c r="Z152" s="322">
        <v>74.178929999999994</v>
      </c>
      <c r="AA152" s="322">
        <f>Z152-Y152</f>
        <v>-1.0190000000008581E-2</v>
      </c>
      <c r="AB152" s="322">
        <v>74.166259999999994</v>
      </c>
      <c r="AC152" s="322">
        <f>AB152-Z152</f>
        <v>-1.2669999999999959E-2</v>
      </c>
      <c r="AD152" s="322">
        <v>74.158739999999995</v>
      </c>
      <c r="AE152" s="322">
        <f>AD152-AB152</f>
        <v>-7.5199999999995271E-3</v>
      </c>
      <c r="AF152" s="322">
        <f>AD152-Z152</f>
        <v>-2.0189999999999486E-2</v>
      </c>
      <c r="AJ152" s="342" t="s">
        <v>317</v>
      </c>
      <c r="AK152" s="393">
        <f t="shared" si="238"/>
        <v>-4.0959999999998331E-2</v>
      </c>
    </row>
    <row r="153" spans="1:37" x14ac:dyDescent="0.25">
      <c r="A153" s="204"/>
      <c r="B153" s="241"/>
      <c r="C153" s="240"/>
      <c r="D153" s="246"/>
      <c r="F153" s="252"/>
      <c r="G153" s="300" t="s">
        <v>73</v>
      </c>
      <c r="H153" s="314">
        <v>74.246750000000006</v>
      </c>
      <c r="I153" s="314">
        <v>74.218000000000004</v>
      </c>
      <c r="J153" s="314">
        <v>74.217709999999997</v>
      </c>
      <c r="K153" s="314">
        <v>74.220470000000006</v>
      </c>
      <c r="L153" s="314">
        <v>74.221590000000006</v>
      </c>
      <c r="M153" s="315">
        <v>74.230549999999994</v>
      </c>
      <c r="N153" s="285">
        <v>74.230919999999998</v>
      </c>
      <c r="O153" s="285">
        <v>74.249809999999997</v>
      </c>
      <c r="P153" s="285">
        <v>74.266139999999993</v>
      </c>
      <c r="Q153" s="285">
        <v>74.257360000000006</v>
      </c>
      <c r="R153" s="285">
        <v>74.252420000000001</v>
      </c>
      <c r="S153" s="285">
        <v>74.260009999999994</v>
      </c>
      <c r="T153" s="285">
        <v>74.231759999999994</v>
      </c>
      <c r="U153" s="322">
        <v>74.198359999999994</v>
      </c>
      <c r="V153" s="361">
        <v>74.208359999999999</v>
      </c>
      <c r="W153" s="322">
        <v>74.177819999999997</v>
      </c>
      <c r="X153" s="322">
        <v>74.213179999999994</v>
      </c>
      <c r="Y153" s="361">
        <v>74.201599999999999</v>
      </c>
      <c r="Z153" s="322">
        <v>74.175659999999993</v>
      </c>
      <c r="AA153" s="322">
        <f>Z153-Y153</f>
        <v>-2.5940000000005625E-2</v>
      </c>
      <c r="AB153" s="322">
        <v>74.15746</v>
      </c>
      <c r="AC153" s="322">
        <f>AB153-Z153</f>
        <v>-1.8199999999993111E-2</v>
      </c>
      <c r="AD153" s="322">
        <v>74.142020000000002</v>
      </c>
      <c r="AE153" s="322">
        <f>AD153-AB153</f>
        <v>-1.5439999999998122E-2</v>
      </c>
      <c r="AF153" s="322">
        <f>AD153-Z153</f>
        <v>-3.3639999999991232E-2</v>
      </c>
      <c r="AJ153" s="342">
        <f>-S153+Y153</f>
        <v>-5.8409999999994966E-2</v>
      </c>
      <c r="AK153" s="393">
        <f t="shared" si="238"/>
        <v>-4.5150000000006685E-2</v>
      </c>
    </row>
    <row r="154" spans="1:37" ht="15.75" thickBot="1" x14ac:dyDescent="0.3">
      <c r="A154" s="204"/>
      <c r="B154" s="241"/>
      <c r="C154" s="240"/>
      <c r="D154" s="246"/>
      <c r="F154" s="400"/>
      <c r="G154" s="301" t="s">
        <v>75</v>
      </c>
      <c r="H154" s="39">
        <v>74.415049999999994</v>
      </c>
      <c r="I154" s="39">
        <v>74.38006</v>
      </c>
      <c r="J154" s="39">
        <v>74.380409999999998</v>
      </c>
      <c r="K154" s="39">
        <v>74.38006</v>
      </c>
      <c r="L154" s="39">
        <v>74.384680000000003</v>
      </c>
      <c r="M154" s="317">
        <v>74.398229999999998</v>
      </c>
      <c r="N154" s="285">
        <v>74.421859999999995</v>
      </c>
      <c r="O154" s="285">
        <v>74.435839999999999</v>
      </c>
      <c r="P154" s="285">
        <v>74.438689999999994</v>
      </c>
      <c r="Q154" s="285">
        <v>74.430859999999996</v>
      </c>
      <c r="R154" s="285">
        <v>74.430549999999997</v>
      </c>
      <c r="S154" s="285">
        <v>74.443680000000001</v>
      </c>
      <c r="T154" s="285">
        <v>74.385279999999995</v>
      </c>
      <c r="U154" s="322">
        <v>74.366560000000007</v>
      </c>
      <c r="V154" s="322">
        <v>74.365669999999994</v>
      </c>
      <c r="W154" s="322">
        <v>74.346289999999996</v>
      </c>
      <c r="X154" s="322">
        <v>74.381349999999998</v>
      </c>
      <c r="Y154" s="361">
        <v>74.361909999999995</v>
      </c>
      <c r="Z154" s="322">
        <v>74.312060000000002</v>
      </c>
      <c r="AA154" s="322">
        <f>Z154-Y154</f>
        <v>-4.9849999999992178E-2</v>
      </c>
      <c r="AB154" s="322">
        <v>74.303780000000003</v>
      </c>
      <c r="AC154" s="322">
        <f>AB154-Z154</f>
        <v>-8.2799999999991769E-3</v>
      </c>
      <c r="AD154" s="322">
        <v>74.28716</v>
      </c>
      <c r="AE154" s="322">
        <f>AD154-AB154</f>
        <v>-1.6620000000003188E-2</v>
      </c>
      <c r="AF154" s="322">
        <f>AD154-Z154</f>
        <v>-2.4900000000002365E-2</v>
      </c>
      <c r="AJ154" s="342">
        <f>-S154+Y154</f>
        <v>-8.1770000000005894E-2</v>
      </c>
      <c r="AK154" s="393">
        <f t="shared" si="238"/>
        <v>-5.3139999999999077E-2</v>
      </c>
    </row>
    <row r="155" spans="1:37" ht="15.75" thickBot="1" x14ac:dyDescent="0.3">
      <c r="A155" s="204"/>
      <c r="B155" s="241"/>
      <c r="C155" s="240"/>
      <c r="D155" s="240"/>
      <c r="F155" s="240"/>
      <c r="G155" s="240"/>
      <c r="H155" s="318"/>
      <c r="I155" s="318"/>
      <c r="J155" s="318"/>
      <c r="K155" s="318"/>
      <c r="L155" s="318"/>
      <c r="M155" s="318"/>
      <c r="N155" s="204"/>
      <c r="O155" s="204"/>
      <c r="P155" s="204"/>
      <c r="Q155" s="204"/>
      <c r="R155" s="204"/>
      <c r="S155" s="204"/>
      <c r="T155" s="204"/>
      <c r="U155" s="204"/>
      <c r="V155" s="204"/>
      <c r="W155" s="204"/>
      <c r="X155" s="204"/>
      <c r="Y155" s="352"/>
      <c r="AJ155" s="204"/>
      <c r="AK155" s="281"/>
    </row>
    <row r="156" spans="1:37" x14ac:dyDescent="0.25">
      <c r="A156" s="204"/>
      <c r="B156" s="241"/>
      <c r="C156" s="240"/>
      <c r="D156" s="240"/>
      <c r="E156" s="204"/>
      <c r="F156" s="240"/>
      <c r="G156" s="397" t="s">
        <v>304</v>
      </c>
      <c r="H156" s="319"/>
      <c r="I156" s="319"/>
      <c r="J156" s="319"/>
      <c r="K156" s="319"/>
      <c r="L156" s="319"/>
      <c r="M156" s="319"/>
      <c r="N156" s="369"/>
      <c r="O156" s="369"/>
      <c r="P156" s="369"/>
      <c r="Q156" s="369"/>
      <c r="R156" s="369"/>
      <c r="S156" s="369"/>
      <c r="T156" s="369"/>
      <c r="U156" s="369"/>
      <c r="V156" s="369"/>
      <c r="W156" s="370"/>
      <c r="X156" s="369"/>
      <c r="Y156" s="397"/>
      <c r="AB156" s="220">
        <v>43266</v>
      </c>
      <c r="AJ156" s="369"/>
      <c r="AK156" s="385"/>
    </row>
    <row r="157" spans="1:37" x14ac:dyDescent="0.25">
      <c r="B157" s="241"/>
      <c r="C157" s="240"/>
      <c r="D157" s="240"/>
      <c r="E157" s="323">
        <f>M157-H157</f>
        <v>-3.8799999999952206E-3</v>
      </c>
      <c r="F157" s="240"/>
      <c r="G157" s="398" t="s">
        <v>77</v>
      </c>
      <c r="H157" s="237">
        <v>75.009230000000002</v>
      </c>
      <c r="I157" s="314">
        <v>75.010620000000003</v>
      </c>
      <c r="J157" s="314">
        <v>75.005790000000005</v>
      </c>
      <c r="K157" s="314">
        <v>75.005510000000001</v>
      </c>
      <c r="L157" s="314">
        <v>75.003389999999996</v>
      </c>
      <c r="M157" s="314">
        <v>75.005350000000007</v>
      </c>
      <c r="N157" s="285">
        <v>75.011279999999999</v>
      </c>
      <c r="O157" s="285">
        <v>75.006500000000003</v>
      </c>
      <c r="P157" s="285">
        <v>75.002160000000003</v>
      </c>
      <c r="Q157" s="285">
        <v>75.006439999999998</v>
      </c>
      <c r="R157" s="285">
        <v>75.005989999999997</v>
      </c>
      <c r="S157" s="285">
        <v>75.001670000000004</v>
      </c>
      <c r="T157" s="285">
        <v>75.001869999999997</v>
      </c>
      <c r="U157" s="285">
        <v>75.00309</v>
      </c>
      <c r="V157" s="285">
        <v>75.002889999999994</v>
      </c>
      <c r="W157" s="322">
        <v>75.003349999999998</v>
      </c>
      <c r="X157" s="285">
        <v>75.000569999999996</v>
      </c>
      <c r="Y157" s="361">
        <v>75.001630000000006</v>
      </c>
      <c r="Z157" s="322">
        <v>74.994540000000001</v>
      </c>
      <c r="AA157" s="322">
        <f t="shared" ref="AA157:AA160" si="239">Z157-Y157</f>
        <v>-7.0900000000051477E-3</v>
      </c>
      <c r="AB157" s="322">
        <v>74.992999999999995</v>
      </c>
      <c r="AC157" s="322">
        <f t="shared" ref="AC157:AC160" si="240">AB157-Z157</f>
        <v>-1.540000000005648E-3</v>
      </c>
      <c r="AD157" s="322">
        <v>74.992779999999996</v>
      </c>
      <c r="AE157" s="322">
        <f>AD157-AB157</f>
        <v>-2.1999999999877673E-4</v>
      </c>
      <c r="AF157" s="322">
        <f t="shared" ref="AF157:AF160" si="241">AD157-Z157</f>
        <v>-1.7600000000044247E-3</v>
      </c>
      <c r="AJ157" s="322">
        <f>-S157+Y157</f>
        <v>-3.9999999998485691E-5</v>
      </c>
      <c r="AK157" s="386">
        <f>-H157+Y157</f>
        <v>-7.5999999999964984E-3</v>
      </c>
    </row>
    <row r="158" spans="1:37" x14ac:dyDescent="0.25">
      <c r="B158" s="241"/>
      <c r="C158" s="240"/>
      <c r="D158" s="240"/>
      <c r="E158" s="323">
        <f>M158-H158</f>
        <v>2.9999999995311555E-5</v>
      </c>
      <c r="F158" s="240"/>
      <c r="G158" s="398" t="s">
        <v>79</v>
      </c>
      <c r="H158" s="237">
        <v>75.045850000000002</v>
      </c>
      <c r="I158" s="314">
        <v>75.046419999999998</v>
      </c>
      <c r="J158" s="314">
        <v>75.042429999999996</v>
      </c>
      <c r="K158" s="314">
        <v>75.042109999999994</v>
      </c>
      <c r="L158" s="314">
        <v>75.041079999999994</v>
      </c>
      <c r="M158" s="315">
        <v>75.045879999999997</v>
      </c>
      <c r="N158" s="285">
        <v>75.054140000000004</v>
      </c>
      <c r="O158" s="285">
        <v>75.046170000000004</v>
      </c>
      <c r="P158" s="285">
        <v>75.038079999999994</v>
      </c>
      <c r="Q158" s="285">
        <v>75.040409999999994</v>
      </c>
      <c r="R158" s="285">
        <v>75.041470000000004</v>
      </c>
      <c r="S158" s="285">
        <v>75.037589999999994</v>
      </c>
      <c r="T158" s="285">
        <v>75.036760000000001</v>
      </c>
      <c r="U158" s="285">
        <v>75.038070000000005</v>
      </c>
      <c r="V158" s="285">
        <v>75.037480000000002</v>
      </c>
      <c r="W158" s="322">
        <v>75.037869999999998</v>
      </c>
      <c r="X158" s="285">
        <v>75.034719999999993</v>
      </c>
      <c r="Y158" s="361">
        <v>75.036119999999997</v>
      </c>
      <c r="Z158" s="322">
        <v>75.026679999999999</v>
      </c>
      <c r="AA158" s="322">
        <f t="shared" si="239"/>
        <v>-9.4399999999978945E-3</v>
      </c>
      <c r="AB158" s="322">
        <v>75.025000000000006</v>
      </c>
      <c r="AC158" s="322">
        <f t="shared" si="240"/>
        <v>-1.6799999999932425E-3</v>
      </c>
      <c r="AD158" s="322">
        <v>75.024060000000006</v>
      </c>
      <c r="AE158" s="322">
        <f t="shared" ref="AE157:AE160" si="242">AD158-AB158</f>
        <v>-9.3999999999994088E-4</v>
      </c>
      <c r="AF158" s="322">
        <f t="shared" si="241"/>
        <v>-2.6199999999931833E-3</v>
      </c>
      <c r="AJ158" s="322">
        <f>-S158+Y158</f>
        <v>-1.4699999999976399E-3</v>
      </c>
      <c r="AK158" s="386">
        <f>-H158+Y158</f>
        <v>-9.7300000000046794E-3</v>
      </c>
    </row>
    <row r="159" spans="1:37" x14ac:dyDescent="0.25">
      <c r="B159" s="241"/>
      <c r="C159" s="240"/>
      <c r="D159" s="240"/>
      <c r="E159" s="323">
        <f>M159-H159</f>
        <v>-5.0399999999939382E-3</v>
      </c>
      <c r="F159" s="240"/>
      <c r="G159" s="398" t="s">
        <v>91</v>
      </c>
      <c r="H159" s="237">
        <v>74.57311</v>
      </c>
      <c r="I159" s="314">
        <v>74.567779999999999</v>
      </c>
      <c r="J159" s="314">
        <v>74.569029999999998</v>
      </c>
      <c r="K159" s="314">
        <v>74.56832</v>
      </c>
      <c r="L159" s="314">
        <v>74.567210000000003</v>
      </c>
      <c r="M159" s="315">
        <v>74.568070000000006</v>
      </c>
      <c r="N159" s="285">
        <v>74.584440000000001</v>
      </c>
      <c r="O159" s="285">
        <v>74.582679999999996</v>
      </c>
      <c r="P159" s="285">
        <v>74.570800000000006</v>
      </c>
      <c r="Q159" s="285">
        <v>74.570729999999998</v>
      </c>
      <c r="R159" s="285">
        <v>74.570520000000002</v>
      </c>
      <c r="S159" s="285">
        <v>74.569360000000003</v>
      </c>
      <c r="T159" s="285">
        <v>74.568749999999994</v>
      </c>
      <c r="U159" s="285">
        <v>74.569770000000005</v>
      </c>
      <c r="V159" s="285">
        <v>74.569540000000003</v>
      </c>
      <c r="W159" s="322">
        <v>74.57011</v>
      </c>
      <c r="X159" s="285">
        <v>74.567089999999993</v>
      </c>
      <c r="Y159" s="361">
        <v>74.568629999999999</v>
      </c>
      <c r="Z159" s="457" t="s">
        <v>356</v>
      </c>
      <c r="AA159" s="457" t="s">
        <v>361</v>
      </c>
      <c r="AB159" s="457" t="s">
        <v>356</v>
      </c>
      <c r="AC159" s="457" t="s">
        <v>361</v>
      </c>
      <c r="AD159" s="457" t="s">
        <v>356</v>
      </c>
      <c r="AE159" s="169" t="s">
        <v>361</v>
      </c>
      <c r="AF159" s="169" t="s">
        <v>361</v>
      </c>
      <c r="AJ159" s="322">
        <f>-S159+Y159</f>
        <v>-7.3000000000433829E-4</v>
      </c>
      <c r="AK159" s="386">
        <f>-H159+Y159</f>
        <v>-4.4800000000009277E-3</v>
      </c>
    </row>
    <row r="160" spans="1:37" ht="15.75" thickBot="1" x14ac:dyDescent="0.3">
      <c r="B160" s="241"/>
      <c r="C160" s="240"/>
      <c r="D160" s="240"/>
      <c r="E160" s="323">
        <f>M160-H160</f>
        <v>-4.4199999999960937E-3</v>
      </c>
      <c r="F160" s="240"/>
      <c r="G160" s="399" t="s">
        <v>92</v>
      </c>
      <c r="H160" s="24">
        <v>74.879249999999999</v>
      </c>
      <c r="I160" s="39">
        <v>74.879779999999997</v>
      </c>
      <c r="J160" s="39">
        <v>74.874979999999994</v>
      </c>
      <c r="K160" s="39">
        <v>74.875159999999994</v>
      </c>
      <c r="L160" s="39">
        <v>74.87276</v>
      </c>
      <c r="M160" s="317">
        <v>74.874830000000003</v>
      </c>
      <c r="N160" s="387">
        <v>74.881060000000005</v>
      </c>
      <c r="O160" s="387">
        <v>74.874089999999995</v>
      </c>
      <c r="P160" s="387">
        <v>74.86985</v>
      </c>
      <c r="Q160" s="387">
        <v>74.871840000000006</v>
      </c>
      <c r="R160" s="387">
        <v>74.871420000000001</v>
      </c>
      <c r="S160" s="387">
        <v>74.869510000000005</v>
      </c>
      <c r="T160" s="387">
        <v>74.868589999999998</v>
      </c>
      <c r="U160" s="387">
        <v>74.870450000000005</v>
      </c>
      <c r="V160" s="387">
        <v>74.870429999999999</v>
      </c>
      <c r="W160" s="388">
        <v>74.870159999999998</v>
      </c>
      <c r="X160" s="387">
        <v>74.866889999999998</v>
      </c>
      <c r="Y160" s="458">
        <v>74.868600000000001</v>
      </c>
      <c r="Z160" s="322">
        <v>74.854839999999996</v>
      </c>
      <c r="AA160" s="322">
        <f t="shared" si="239"/>
        <v>-1.3760000000004879E-2</v>
      </c>
      <c r="AB160" s="322">
        <v>74.855999999999995</v>
      </c>
      <c r="AC160" s="322">
        <f t="shared" si="240"/>
        <v>1.1599999999987176E-3</v>
      </c>
      <c r="AD160" s="322">
        <v>74.855959999999996</v>
      </c>
      <c r="AE160" s="322">
        <f t="shared" si="242"/>
        <v>-3.9999999998485691E-5</v>
      </c>
      <c r="AF160" s="322">
        <f t="shared" si="241"/>
        <v>1.1200000000002319E-3</v>
      </c>
      <c r="AJ160" s="389">
        <f>-S160+Y160</f>
        <v>-9.1000000000462933E-4</v>
      </c>
      <c r="AK160" s="390">
        <f>-H160+Y160</f>
        <v>-1.0649999999998272E-2</v>
      </c>
    </row>
    <row r="161" spans="1:28" ht="15.75" thickBot="1" x14ac:dyDescent="0.3">
      <c r="B161" s="241"/>
      <c r="C161" s="240"/>
      <c r="D161" s="240"/>
      <c r="E161" s="240"/>
      <c r="F161" s="240"/>
      <c r="G161" s="247" t="s">
        <v>228</v>
      </c>
      <c r="H161" s="246"/>
      <c r="I161" s="240"/>
      <c r="J161" s="240"/>
      <c r="K161" s="240"/>
      <c r="L161" s="240"/>
      <c r="M161" s="240"/>
      <c r="N161" s="204"/>
      <c r="O161" s="204"/>
      <c r="P161" s="204"/>
      <c r="Q161" s="204"/>
      <c r="R161" s="204"/>
      <c r="S161" s="204"/>
      <c r="T161" s="204"/>
      <c r="U161" s="204"/>
      <c r="V161" s="204"/>
      <c r="W161" s="204"/>
      <c r="X161" s="204"/>
      <c r="Y161" s="352"/>
      <c r="AA161" s="204"/>
      <c r="AB161" s="281"/>
    </row>
    <row r="162" spans="1:28" x14ac:dyDescent="0.25">
      <c r="B162" s="241"/>
      <c r="C162" s="240"/>
      <c r="D162" s="240"/>
      <c r="E162" s="240"/>
      <c r="F162" s="240"/>
      <c r="G162" s="278" t="s">
        <v>77</v>
      </c>
      <c r="H162" s="263">
        <f>H157-H157</f>
        <v>0</v>
      </c>
      <c r="I162" s="263">
        <f>I157-H157</f>
        <v>1.3900000000006685E-3</v>
      </c>
      <c r="J162" s="263">
        <f>J157-H157</f>
        <v>-3.4399999999976671E-3</v>
      </c>
      <c r="K162" s="263">
        <f>K157-H157</f>
        <v>-3.7200000000012778E-3</v>
      </c>
      <c r="L162" s="263">
        <f>L157-H157</f>
        <v>-5.8400000000062846E-3</v>
      </c>
      <c r="M162" s="263">
        <f>M157-H157</f>
        <v>-3.8799999999952206E-3</v>
      </c>
      <c r="N162" s="263">
        <f>N157-H157</f>
        <v>2.0499999999969987E-3</v>
      </c>
      <c r="O162" s="263">
        <f>O157-H157</f>
        <v>-2.7299999999996771E-3</v>
      </c>
      <c r="P162" s="263">
        <f>P157-H157</f>
        <v>-7.0699999999987995E-3</v>
      </c>
      <c r="Q162" s="263">
        <f>Q157-H157</f>
        <v>-2.7900000000045111E-3</v>
      </c>
      <c r="R162" s="263">
        <f>R157-H157</f>
        <v>-3.2400000000052387E-3</v>
      </c>
      <c r="S162" s="263">
        <f>S157-H157</f>
        <v>-7.5599999999980128E-3</v>
      </c>
      <c r="T162" s="263">
        <f>T157-H157</f>
        <v>-7.3600000000055843E-3</v>
      </c>
      <c r="U162" s="263">
        <f>U157-H157</f>
        <v>-6.1400000000020327E-3</v>
      </c>
      <c r="V162" s="263">
        <f>V157-H157</f>
        <v>-6.340000000008672E-3</v>
      </c>
      <c r="W162" s="263">
        <f>W157-H157</f>
        <v>-5.8800000000047703E-3</v>
      </c>
      <c r="X162" s="263">
        <f>X157-H157</f>
        <v>-8.6600000000061073E-3</v>
      </c>
      <c r="Y162" s="264">
        <f>Y157-H157</f>
        <v>-7.5999999999964984E-3</v>
      </c>
      <c r="AA162" s="204"/>
      <c r="AB162" s="281"/>
    </row>
    <row r="163" spans="1:28" x14ac:dyDescent="0.25">
      <c r="B163" s="241"/>
      <c r="C163" s="240"/>
      <c r="D163" s="240"/>
      <c r="E163" s="240"/>
      <c r="F163" s="240"/>
      <c r="G163" s="241" t="s">
        <v>79</v>
      </c>
      <c r="H163" s="244">
        <f>H158-H158</f>
        <v>0</v>
      </c>
      <c r="I163" s="244">
        <f>I158-H158</f>
        <v>5.6999999999618467E-4</v>
      </c>
      <c r="J163" s="244">
        <f>J158-H158</f>
        <v>-3.4200000000055297E-3</v>
      </c>
      <c r="K163" s="244">
        <f>K158-H158</f>
        <v>-3.7400000000076261E-3</v>
      </c>
      <c r="L163" s="244">
        <f>L158-H158</f>
        <v>-4.7700000000077125E-3</v>
      </c>
      <c r="M163" s="391">
        <f>M158-H158</f>
        <v>2.9999999995311555E-5</v>
      </c>
      <c r="N163" s="244">
        <f>N158-H158</f>
        <v>8.290000000002351E-3</v>
      </c>
      <c r="O163" s="244">
        <f>O158-H158</f>
        <v>3.2000000000209639E-4</v>
      </c>
      <c r="P163" s="244">
        <f>P158-H158</f>
        <v>-7.7700000000078262E-3</v>
      </c>
      <c r="Q163" s="244">
        <f>Q158-H158</f>
        <v>-5.4400000000072168E-3</v>
      </c>
      <c r="R163" s="244">
        <f>R158-H158</f>
        <v>-4.379999999997608E-3</v>
      </c>
      <c r="S163" s="244">
        <f>S158-H158</f>
        <v>-8.2600000000070395E-3</v>
      </c>
      <c r="T163" s="244">
        <f>T158-H158</f>
        <v>-9.0900000000004866E-3</v>
      </c>
      <c r="U163" s="244">
        <f>U158-H158</f>
        <v>-7.7799999999967895E-3</v>
      </c>
      <c r="V163" s="244">
        <f>V158-H158</f>
        <v>-8.3699999999993224E-3</v>
      </c>
      <c r="W163" s="244">
        <f>W158-H158</f>
        <v>-7.9800000000034288E-3</v>
      </c>
      <c r="X163" s="244">
        <f>X158-H158</f>
        <v>-1.1130000000008522E-2</v>
      </c>
      <c r="Y163" s="253">
        <f>Y158-H158</f>
        <v>-9.7300000000046794E-3</v>
      </c>
      <c r="AA163" s="204"/>
      <c r="AB163" s="281"/>
    </row>
    <row r="164" spans="1:28" x14ac:dyDescent="0.25">
      <c r="B164" s="241"/>
      <c r="C164" s="240"/>
      <c r="D164" s="240"/>
      <c r="E164" s="240"/>
      <c r="F164" s="240"/>
      <c r="G164" s="241" t="s">
        <v>91</v>
      </c>
      <c r="H164" s="244">
        <f>H159-H159</f>
        <v>0</v>
      </c>
      <c r="I164" s="244">
        <f>I159-H159</f>
        <v>-5.330000000000723E-3</v>
      </c>
      <c r="J164" s="244">
        <f>J159-H159</f>
        <v>-4.0800000000018599E-3</v>
      </c>
      <c r="K164" s="244">
        <f>K159-H159</f>
        <v>-4.7899999999998499E-3</v>
      </c>
      <c r="L164" s="244">
        <f>L159-H159</f>
        <v>-5.8999999999969077E-3</v>
      </c>
      <c r="M164" s="244">
        <f>M159-H159</f>
        <v>-5.0399999999939382E-3</v>
      </c>
      <c r="N164" s="244">
        <f>N159-H159</f>
        <v>1.133000000000095E-2</v>
      </c>
      <c r="O164" s="244">
        <f>O159-H159</f>
        <v>9.5699999999965257E-3</v>
      </c>
      <c r="P164" s="244">
        <f>P159-H159</f>
        <v>-2.3099999999942611E-3</v>
      </c>
      <c r="Q164" s="244">
        <f>Q159-H159</f>
        <v>-2.3800000000022692E-3</v>
      </c>
      <c r="R164" s="244">
        <f>R159-H159</f>
        <v>-2.5899999999978718E-3</v>
      </c>
      <c r="S164" s="244">
        <f>S159-H159</f>
        <v>-3.7499999999965894E-3</v>
      </c>
      <c r="T164" s="244">
        <f>T159-H159</f>
        <v>-4.3600000000054706E-3</v>
      </c>
      <c r="U164" s="244">
        <f>U159-H159</f>
        <v>-3.3399999999943475E-3</v>
      </c>
      <c r="V164" s="244">
        <f>V159-H159</f>
        <v>-3.5699999999962984E-3</v>
      </c>
      <c r="W164" s="244">
        <f>W159-H159</f>
        <v>-3.0000000000001137E-3</v>
      </c>
      <c r="X164" s="244">
        <f>X159-H159</f>
        <v>-6.0200000000065756E-3</v>
      </c>
      <c r="Y164" s="253">
        <f>Y159-H159</f>
        <v>-4.4800000000009277E-3</v>
      </c>
      <c r="AA164" s="204"/>
      <c r="AB164" s="281"/>
    </row>
    <row r="165" spans="1:28" ht="15.75" thickBot="1" x14ac:dyDescent="0.3">
      <c r="B165" s="241"/>
      <c r="C165" s="240"/>
      <c r="D165" s="240"/>
      <c r="E165" s="240"/>
      <c r="F165" s="240"/>
      <c r="G165" s="259" t="s">
        <v>92</v>
      </c>
      <c r="H165" s="257">
        <f>H160-H160</f>
        <v>0</v>
      </c>
      <c r="I165" s="257">
        <f>I160-H160</f>
        <v>5.2999999999769898E-4</v>
      </c>
      <c r="J165" s="257">
        <f>J160-H160</f>
        <v>-4.2700000000053251E-3</v>
      </c>
      <c r="K165" s="257">
        <f>K160-H160</f>
        <v>-4.0900000000050341E-3</v>
      </c>
      <c r="L165" s="257">
        <f>L160-H160</f>
        <v>-6.4899999999994407E-3</v>
      </c>
      <c r="M165" s="257">
        <f>M160-H160</f>
        <v>-4.4199999999960937E-3</v>
      </c>
      <c r="N165" s="257">
        <f>N160-H160</f>
        <v>1.8100000000060845E-3</v>
      </c>
      <c r="O165" s="257">
        <f>O160-H160</f>
        <v>-5.1600000000036061E-3</v>
      </c>
      <c r="P165" s="257">
        <f>P160-H160</f>
        <v>-9.3999999999994088E-3</v>
      </c>
      <c r="Q165" s="257">
        <f>Q160-H160</f>
        <v>-7.4099999999930333E-3</v>
      </c>
      <c r="R165" s="257">
        <f>R160-H160</f>
        <v>-7.8299999999984493E-3</v>
      </c>
      <c r="S165" s="257">
        <f>S160-H160</f>
        <v>-9.7399999999936426E-3</v>
      </c>
      <c r="T165" s="257">
        <f>T160-H160</f>
        <v>-1.0660000000001446E-2</v>
      </c>
      <c r="U165" s="257">
        <f>U160-H160</f>
        <v>-8.7999999999937017E-3</v>
      </c>
      <c r="V165" s="257">
        <f>V160-H160</f>
        <v>-8.82000000000005E-3</v>
      </c>
      <c r="W165" s="257">
        <f>W160-H160</f>
        <v>-9.0900000000004866E-3</v>
      </c>
      <c r="X165" s="257">
        <f>X160-H160</f>
        <v>-1.2360000000001037E-2</v>
      </c>
      <c r="Y165" s="258">
        <f>Y160-H160</f>
        <v>-1.0649999999998272E-2</v>
      </c>
      <c r="AA165" s="373"/>
      <c r="AB165" s="394"/>
    </row>
    <row r="166" spans="1:28" x14ac:dyDescent="0.25">
      <c r="A166" s="241"/>
      <c r="B166" s="241"/>
      <c r="C166" s="240"/>
      <c r="D166" s="240"/>
      <c r="E166" s="240"/>
      <c r="F166" s="240"/>
      <c r="G166" s="240"/>
      <c r="H166" s="244"/>
      <c r="I166" s="244"/>
      <c r="J166" s="244"/>
      <c r="K166" s="244"/>
      <c r="L166" s="244"/>
      <c r="M166" s="244"/>
    </row>
    <row r="167" spans="1:28" ht="15.75" thickBot="1" x14ac:dyDescent="0.3">
      <c r="A167" s="306" t="s">
        <v>305</v>
      </c>
      <c r="B167" s="241"/>
      <c r="C167" s="240"/>
      <c r="D167" s="240"/>
      <c r="E167" s="240"/>
      <c r="F167" s="240"/>
      <c r="G167" s="240"/>
      <c r="H167" s="348">
        <v>42292</v>
      </c>
      <c r="I167" s="348">
        <v>42307</v>
      </c>
      <c r="J167" s="348">
        <v>42324</v>
      </c>
      <c r="K167" s="348">
        <v>42338</v>
      </c>
      <c r="L167" s="348">
        <v>42353</v>
      </c>
      <c r="M167" s="348">
        <v>42367</v>
      </c>
      <c r="N167" s="348">
        <v>42384</v>
      </c>
      <c r="O167" s="348">
        <v>42398</v>
      </c>
      <c r="P167" s="348">
        <v>42416</v>
      </c>
      <c r="Q167" s="348">
        <v>42429</v>
      </c>
      <c r="R167" s="348">
        <v>42444</v>
      </c>
      <c r="S167" s="287">
        <v>42458</v>
      </c>
      <c r="T167" s="380">
        <v>42488</v>
      </c>
      <c r="U167" s="380">
        <v>42521</v>
      </c>
      <c r="V167" s="380">
        <v>42551</v>
      </c>
      <c r="W167" s="380">
        <v>42579</v>
      </c>
      <c r="X167" s="380">
        <v>42612</v>
      </c>
      <c r="Y167" s="380">
        <v>42640</v>
      </c>
      <c r="Z167" s="427">
        <v>43255</v>
      </c>
      <c r="AA167" s="427">
        <v>43265</v>
      </c>
      <c r="AB167" s="427">
        <v>43272</v>
      </c>
    </row>
    <row r="168" spans="1:28" x14ac:dyDescent="0.25">
      <c r="A168" s="403" t="s">
        <v>236</v>
      </c>
      <c r="B168" s="278"/>
      <c r="C168" s="248"/>
      <c r="D168" s="248"/>
      <c r="E168" s="248"/>
      <c r="F168" s="248"/>
      <c r="G168" s="248"/>
      <c r="H168" s="404">
        <v>74.399850000000001</v>
      </c>
      <c r="I168" s="248">
        <v>74.387289999999993</v>
      </c>
      <c r="J168" s="248">
        <v>74.381020000000007</v>
      </c>
      <c r="K168" s="248">
        <v>74.387010000000004</v>
      </c>
      <c r="L168" s="248">
        <v>74.395079999999993</v>
      </c>
      <c r="M168" s="248">
        <v>74.391390000000001</v>
      </c>
      <c r="N168" s="369">
        <v>74.408680000000004</v>
      </c>
      <c r="O168" s="369">
        <v>74.413899999999998</v>
      </c>
      <c r="P168" s="440" t="s">
        <v>353</v>
      </c>
      <c r="Q168" s="440"/>
      <c r="R168" s="440"/>
      <c r="S168" s="440"/>
      <c r="T168" s="369">
        <v>74.422690000000003</v>
      </c>
      <c r="U168" s="369">
        <v>74.413939999999997</v>
      </c>
      <c r="V168" s="370">
        <v>74.414929999999998</v>
      </c>
      <c r="W168" s="370">
        <v>74.395740000000004</v>
      </c>
      <c r="X168" s="370">
        <v>74.423969999999997</v>
      </c>
      <c r="Y168" s="431">
        <v>74.414510000000007</v>
      </c>
      <c r="Z168" s="285">
        <v>74.431629999999998</v>
      </c>
      <c r="AA168" s="285">
        <v>74.420699999999997</v>
      </c>
      <c r="AB168" s="285">
        <v>74.411959999999993</v>
      </c>
    </row>
    <row r="169" spans="1:28" x14ac:dyDescent="0.25">
      <c r="A169" s="405" t="s">
        <v>286</v>
      </c>
      <c r="B169" s="241"/>
      <c r="C169" s="240"/>
      <c r="D169" s="240"/>
      <c r="E169" s="240"/>
      <c r="F169" s="240"/>
      <c r="G169" s="240"/>
      <c r="H169" s="240">
        <v>0.20499999999999999</v>
      </c>
      <c r="I169" s="240">
        <v>0.29499999999999998</v>
      </c>
      <c r="J169" s="240">
        <v>0.24</v>
      </c>
      <c r="K169" s="240">
        <v>0.22</v>
      </c>
      <c r="L169" s="240">
        <v>0.18</v>
      </c>
      <c r="M169" s="240">
        <v>0.19500000000000001</v>
      </c>
      <c r="N169" s="242">
        <v>0.19</v>
      </c>
      <c r="O169" s="242">
        <v>0.155</v>
      </c>
      <c r="P169" s="242"/>
      <c r="Q169" s="242"/>
      <c r="R169" s="242"/>
      <c r="S169" s="204"/>
      <c r="T169" s="204">
        <v>0.2</v>
      </c>
      <c r="U169" s="204">
        <v>0.35</v>
      </c>
      <c r="V169" s="204">
        <v>0.31</v>
      </c>
      <c r="W169" s="204">
        <v>0.41</v>
      </c>
      <c r="X169" s="204">
        <v>0.21</v>
      </c>
      <c r="Y169" s="352">
        <v>0.33</v>
      </c>
      <c r="Z169" s="285">
        <v>0.42</v>
      </c>
      <c r="AA169" s="285">
        <v>0.5</v>
      </c>
      <c r="AB169" s="338">
        <v>0.52</v>
      </c>
    </row>
    <row r="170" spans="1:28" x14ac:dyDescent="0.25">
      <c r="A170" s="405" t="s">
        <v>244</v>
      </c>
      <c r="B170" s="241"/>
      <c r="C170" s="240"/>
      <c r="D170" s="240"/>
      <c r="E170" s="240"/>
      <c r="F170" s="240"/>
      <c r="G170" s="240"/>
      <c r="H170" s="401">
        <f t="shared" ref="H170:O170" si="243">H168-H169</f>
        <v>74.194850000000002</v>
      </c>
      <c r="I170" s="401">
        <f t="shared" si="243"/>
        <v>74.092289999999991</v>
      </c>
      <c r="J170" s="401">
        <f t="shared" si="243"/>
        <v>74.141020000000012</v>
      </c>
      <c r="K170" s="401">
        <f t="shared" si="243"/>
        <v>74.167010000000005</v>
      </c>
      <c r="L170" s="401">
        <f t="shared" si="243"/>
        <v>74.215079999999986</v>
      </c>
      <c r="M170" s="401">
        <f t="shared" si="243"/>
        <v>74.196390000000008</v>
      </c>
      <c r="N170" s="401">
        <f t="shared" si="243"/>
        <v>74.218680000000006</v>
      </c>
      <c r="O170" s="401">
        <f t="shared" si="243"/>
        <v>74.258899999999997</v>
      </c>
      <c r="P170" s="401">
        <v>74.246009999999998</v>
      </c>
      <c r="Q170" s="401">
        <v>74.245459999999994</v>
      </c>
      <c r="R170" s="401">
        <v>74.277259999999998</v>
      </c>
      <c r="S170" s="402">
        <v>74.252440000000007</v>
      </c>
      <c r="T170" s="401">
        <f t="shared" ref="T170:AB170" si="244">T168-T169</f>
        <v>74.22269</v>
      </c>
      <c r="U170" s="401">
        <f t="shared" si="244"/>
        <v>74.063940000000002</v>
      </c>
      <c r="V170" s="401">
        <f t="shared" si="244"/>
        <v>74.104929999999996</v>
      </c>
      <c r="W170" s="401">
        <f t="shared" si="244"/>
        <v>73.985740000000007</v>
      </c>
      <c r="X170" s="401">
        <f t="shared" si="244"/>
        <v>74.213970000000003</v>
      </c>
      <c r="Y170" s="432">
        <f t="shared" si="244"/>
        <v>74.084510000000009</v>
      </c>
      <c r="Z170" s="401">
        <f t="shared" si="244"/>
        <v>74.011629999999997</v>
      </c>
      <c r="AA170" s="401">
        <f t="shared" si="244"/>
        <v>73.920699999999997</v>
      </c>
      <c r="AB170" s="401">
        <f t="shared" si="244"/>
        <v>73.891959999999997</v>
      </c>
    </row>
    <row r="171" spans="1:28" x14ac:dyDescent="0.25">
      <c r="A171" s="313" t="s">
        <v>237</v>
      </c>
      <c r="B171" s="241"/>
      <c r="C171" s="240"/>
      <c r="D171" s="240"/>
      <c r="E171" s="240"/>
      <c r="F171" s="240"/>
      <c r="G171" s="240"/>
      <c r="H171" s="246">
        <v>74.435429999999997</v>
      </c>
      <c r="I171" s="240">
        <v>74.42483</v>
      </c>
      <c r="J171" s="240">
        <v>74.425799999999995</v>
      </c>
      <c r="K171" s="240">
        <v>74.42747</v>
      </c>
      <c r="L171" s="240">
        <v>74.427959999999999</v>
      </c>
      <c r="M171" s="240">
        <v>74.427279999999996</v>
      </c>
      <c r="N171" s="204"/>
      <c r="O171" s="204">
        <v>74.434359999999998</v>
      </c>
      <c r="P171" s="441" t="s">
        <v>353</v>
      </c>
      <c r="Q171" s="441"/>
      <c r="R171" s="441"/>
      <c r="S171" s="441"/>
      <c r="T171" s="204">
        <v>74.453659999999999</v>
      </c>
      <c r="U171" s="204">
        <v>74.436760000000007</v>
      </c>
      <c r="V171" s="204">
        <v>74.437550000000002</v>
      </c>
      <c r="W171" s="204">
        <v>74.43168</v>
      </c>
      <c r="X171" s="204">
        <v>74.449659999999994</v>
      </c>
      <c r="Y171" s="352">
        <v>74.44059</v>
      </c>
      <c r="Z171" s="285">
        <v>74.487179999999995</v>
      </c>
      <c r="AA171" s="285">
        <v>74.48272</v>
      </c>
      <c r="AB171" s="285">
        <v>74.468689999999995</v>
      </c>
    </row>
    <row r="172" spans="1:28" x14ac:dyDescent="0.25">
      <c r="A172" s="405" t="s">
        <v>286</v>
      </c>
      <c r="B172" s="241"/>
      <c r="C172" s="240"/>
      <c r="D172" s="240"/>
      <c r="E172" s="240"/>
      <c r="F172" s="240"/>
      <c r="G172" s="240"/>
      <c r="H172" s="240">
        <v>0.27500000000000002</v>
      </c>
      <c r="I172" s="240">
        <v>0.35499999999999998</v>
      </c>
      <c r="J172" s="240">
        <v>0.31</v>
      </c>
      <c r="K172" s="240">
        <v>0.28999999999999998</v>
      </c>
      <c r="L172" s="240">
        <v>0.27</v>
      </c>
      <c r="M172" s="240">
        <v>0.29499999999999998</v>
      </c>
      <c r="N172" s="242">
        <v>0.32</v>
      </c>
      <c r="O172" s="242">
        <v>0.22</v>
      </c>
      <c r="P172" s="242"/>
      <c r="Q172" s="242"/>
      <c r="R172" s="242"/>
      <c r="S172" s="204"/>
      <c r="T172" s="204">
        <v>0.26</v>
      </c>
      <c r="U172" s="204">
        <v>0.44</v>
      </c>
      <c r="V172" s="204">
        <v>0.38</v>
      </c>
      <c r="W172" s="204">
        <v>0.47</v>
      </c>
      <c r="X172" s="204">
        <v>0.28000000000000003</v>
      </c>
      <c r="Y172" s="352">
        <v>0.4</v>
      </c>
      <c r="Z172" s="338">
        <v>0.5</v>
      </c>
      <c r="AA172" s="285">
        <v>0.61</v>
      </c>
      <c r="AB172" s="338">
        <v>0.65</v>
      </c>
    </row>
    <row r="173" spans="1:28" ht="15.75" thickBot="1" x14ac:dyDescent="0.3">
      <c r="A173" s="406" t="s">
        <v>245</v>
      </c>
      <c r="B173" s="259"/>
      <c r="C173" s="256"/>
      <c r="D173" s="256"/>
      <c r="E173" s="256"/>
      <c r="F173" s="256"/>
      <c r="G173" s="256"/>
      <c r="H173" s="40">
        <f t="shared" ref="H173:M173" si="245">H171-H172</f>
        <v>74.160429999999991</v>
      </c>
      <c r="I173" s="40">
        <f t="shared" si="245"/>
        <v>74.069829999999996</v>
      </c>
      <c r="J173" s="40">
        <f t="shared" si="245"/>
        <v>74.115799999999993</v>
      </c>
      <c r="K173" s="40">
        <f t="shared" si="245"/>
        <v>74.137469999999993</v>
      </c>
      <c r="L173" s="40">
        <f t="shared" si="245"/>
        <v>74.157960000000003</v>
      </c>
      <c r="M173" s="40">
        <f t="shared" si="245"/>
        <v>74.132279999999994</v>
      </c>
      <c r="N173" s="407">
        <v>74.098770000000002</v>
      </c>
      <c r="O173" s="40">
        <f>O171-O172</f>
        <v>74.214359999999999</v>
      </c>
      <c r="P173" s="407">
        <v>74.198210000000003</v>
      </c>
      <c r="Q173" s="407">
        <v>74.203159999999997</v>
      </c>
      <c r="R173" s="407">
        <v>74.232889999999998</v>
      </c>
      <c r="S173" s="407">
        <v>74.228189999999998</v>
      </c>
      <c r="T173" s="40">
        <f t="shared" ref="T173:AB173" si="246">T171-T172</f>
        <v>74.193659999999994</v>
      </c>
      <c r="U173" s="40">
        <f t="shared" si="246"/>
        <v>73.996760000000009</v>
      </c>
      <c r="V173" s="40">
        <f t="shared" si="246"/>
        <v>74.057550000000006</v>
      </c>
      <c r="W173" s="40">
        <f t="shared" si="246"/>
        <v>73.961680000000001</v>
      </c>
      <c r="X173" s="40">
        <f t="shared" si="246"/>
        <v>74.169659999999993</v>
      </c>
      <c r="Y173" s="433">
        <f t="shared" si="246"/>
        <v>74.040589999999995</v>
      </c>
      <c r="Z173" s="401">
        <f t="shared" si="246"/>
        <v>73.987179999999995</v>
      </c>
      <c r="AA173" s="401">
        <f t="shared" si="246"/>
        <v>73.872720000000001</v>
      </c>
      <c r="AB173" s="401">
        <f t="shared" si="246"/>
        <v>73.818689999999989</v>
      </c>
    </row>
    <row r="174" spans="1:28" x14ac:dyDescent="0.25">
      <c r="A174" s="240"/>
      <c r="B174" s="241"/>
      <c r="C174" s="240"/>
      <c r="D174" s="240"/>
      <c r="E174" s="240"/>
      <c r="F174" s="240"/>
      <c r="G174" s="240"/>
      <c r="H174" s="240"/>
      <c r="I174" s="240"/>
      <c r="J174" s="240"/>
      <c r="K174" s="240"/>
      <c r="L174" s="240"/>
      <c r="M174" s="240"/>
    </row>
    <row r="175" spans="1:28" ht="15.75" thickBot="1" x14ac:dyDescent="0.3">
      <c r="A175" s="284" t="s">
        <v>290</v>
      </c>
      <c r="B175" s="241"/>
      <c r="C175" s="240"/>
      <c r="D175" s="240"/>
      <c r="E175" s="240"/>
      <c r="F175" s="204"/>
      <c r="G175" s="240"/>
      <c r="H175" s="240"/>
      <c r="I175" s="240"/>
      <c r="J175" s="240"/>
      <c r="K175" s="240"/>
      <c r="L175" s="240"/>
      <c r="M175" s="240"/>
      <c r="T175" s="410" t="s">
        <v>320</v>
      </c>
      <c r="U175" s="321" t="s">
        <v>321</v>
      </c>
      <c r="V175" s="321">
        <v>42551</v>
      </c>
      <c r="W175" s="321">
        <v>42579</v>
      </c>
      <c r="X175" s="222">
        <v>30.08</v>
      </c>
      <c r="Y175" s="411">
        <v>42640</v>
      </c>
      <c r="Z175" s="427">
        <v>43255</v>
      </c>
      <c r="AA175" s="427">
        <v>43265</v>
      </c>
      <c r="AB175" s="427">
        <v>43272</v>
      </c>
    </row>
    <row r="176" spans="1:28" x14ac:dyDescent="0.25">
      <c r="A176" s="295" t="s">
        <v>300</v>
      </c>
      <c r="B176" s="278"/>
      <c r="C176" s="248"/>
      <c r="D176" s="248"/>
      <c r="E176" s="248"/>
      <c r="F176" s="248"/>
      <c r="G176" s="248"/>
      <c r="H176" s="16">
        <v>21.715</v>
      </c>
      <c r="I176" s="16">
        <v>21.72</v>
      </c>
      <c r="J176" s="16">
        <v>21.72</v>
      </c>
      <c r="K176" s="16">
        <v>21.715</v>
      </c>
      <c r="L176" s="16">
        <v>21.719000000000001</v>
      </c>
      <c r="M176" s="16">
        <v>21.718</v>
      </c>
      <c r="N176" s="408" t="s">
        <v>308</v>
      </c>
      <c r="O176" s="408" t="s">
        <v>308</v>
      </c>
      <c r="P176" s="408" t="s">
        <v>308</v>
      </c>
      <c r="Q176" s="408" t="s">
        <v>308</v>
      </c>
      <c r="R176" s="408" t="s">
        <v>308</v>
      </c>
      <c r="S176" s="369" t="s">
        <v>254</v>
      </c>
      <c r="T176" s="369">
        <v>21.715</v>
      </c>
      <c r="U176" s="369">
        <v>21.715</v>
      </c>
      <c r="V176" s="369">
        <v>21.715</v>
      </c>
      <c r="W176" s="369">
        <v>21.715</v>
      </c>
      <c r="X176" s="369">
        <v>21.715</v>
      </c>
      <c r="Y176" s="378">
        <v>21.715</v>
      </c>
      <c r="Z176" s="221" t="s">
        <v>375</v>
      </c>
    </row>
    <row r="177" spans="1:28" x14ac:dyDescent="0.25">
      <c r="A177" s="296" t="s">
        <v>301</v>
      </c>
      <c r="B177" s="241"/>
      <c r="C177" s="240"/>
      <c r="D177" s="240"/>
      <c r="E177" s="240"/>
      <c r="F177" s="240"/>
      <c r="G177" s="240"/>
      <c r="H177" s="298">
        <v>21.815000000000001</v>
      </c>
      <c r="I177" s="298">
        <v>21.81</v>
      </c>
      <c r="J177" s="298">
        <v>21.81</v>
      </c>
      <c r="K177" s="298">
        <v>21.81</v>
      </c>
      <c r="L177" s="298">
        <v>21.81</v>
      </c>
      <c r="M177" s="298">
        <v>21.81</v>
      </c>
      <c r="N177" s="381" t="s">
        <v>308</v>
      </c>
      <c r="O177" s="381" t="s">
        <v>308</v>
      </c>
      <c r="P177" s="381" t="s">
        <v>308</v>
      </c>
      <c r="Q177" s="381" t="s">
        <v>308</v>
      </c>
      <c r="R177" s="381" t="s">
        <v>308</v>
      </c>
      <c r="S177" s="204" t="s">
        <v>313</v>
      </c>
      <c r="T177" s="204">
        <v>21.815000000000001</v>
      </c>
      <c r="U177" s="204">
        <v>21.815000000000001</v>
      </c>
      <c r="V177" s="204">
        <v>21.815000000000001</v>
      </c>
      <c r="W177" s="204">
        <v>21.805</v>
      </c>
      <c r="X177" s="204">
        <v>21.805</v>
      </c>
      <c r="Y177" s="372">
        <v>21.805</v>
      </c>
      <c r="Z177" s="221" t="s">
        <v>375</v>
      </c>
    </row>
    <row r="178" spans="1:28" x14ac:dyDescent="0.25">
      <c r="A178" s="296" t="s">
        <v>302</v>
      </c>
      <c r="B178" s="241"/>
      <c r="C178" s="240"/>
      <c r="D178" s="240"/>
      <c r="E178" s="240"/>
      <c r="F178" s="240"/>
      <c r="G178" s="240"/>
      <c r="H178" s="298">
        <v>21.875</v>
      </c>
      <c r="I178" s="298">
        <v>21.878</v>
      </c>
      <c r="J178" s="298">
        <v>21.875</v>
      </c>
      <c r="K178" s="298">
        <v>21.875</v>
      </c>
      <c r="L178" s="298">
        <v>21.875</v>
      </c>
      <c r="M178" s="298">
        <v>21.878</v>
      </c>
      <c r="N178" s="381" t="s">
        <v>308</v>
      </c>
      <c r="O178" s="381" t="s">
        <v>308</v>
      </c>
      <c r="P178" s="381" t="s">
        <v>308</v>
      </c>
      <c r="Q178" s="381" t="s">
        <v>308</v>
      </c>
      <c r="R178" s="381" t="s">
        <v>308</v>
      </c>
      <c r="S178" s="204" t="s">
        <v>251</v>
      </c>
      <c r="T178" s="204">
        <v>21.875</v>
      </c>
      <c r="U178" s="204">
        <v>21.875</v>
      </c>
      <c r="V178" s="204">
        <v>21.875</v>
      </c>
      <c r="W178" s="204">
        <v>21.872</v>
      </c>
      <c r="X178" s="204">
        <v>21.872</v>
      </c>
      <c r="Y178" s="372">
        <v>21.872</v>
      </c>
      <c r="Z178" s="221" t="s">
        <v>375</v>
      </c>
    </row>
    <row r="179" spans="1:28" ht="15.75" thickBot="1" x14ac:dyDescent="0.3">
      <c r="A179" s="297" t="s">
        <v>303</v>
      </c>
      <c r="B179" s="259"/>
      <c r="C179" s="256"/>
      <c r="D179" s="256"/>
      <c r="E179" s="256"/>
      <c r="F179" s="256"/>
      <c r="G179" s="256"/>
      <c r="H179" s="23">
        <v>21.625</v>
      </c>
      <c r="I179" s="23">
        <v>21.628</v>
      </c>
      <c r="J179" s="23">
        <v>21.632999999999999</v>
      </c>
      <c r="K179" s="23">
        <v>21.63</v>
      </c>
      <c r="L179" s="23">
        <v>21.625</v>
      </c>
      <c r="M179" s="23">
        <v>21.632999999999999</v>
      </c>
      <c r="N179" s="282" t="s">
        <v>308</v>
      </c>
      <c r="O179" s="282" t="s">
        <v>308</v>
      </c>
      <c r="P179" s="282" t="s">
        <v>308</v>
      </c>
      <c r="Q179" s="282" t="s">
        <v>308</v>
      </c>
      <c r="R179" s="282" t="s">
        <v>308</v>
      </c>
      <c r="S179" s="373" t="s">
        <v>314</v>
      </c>
      <c r="T179" s="373">
        <v>21.625</v>
      </c>
      <c r="U179" s="373">
        <v>21.625</v>
      </c>
      <c r="V179" s="373">
        <v>21.625</v>
      </c>
      <c r="W179" s="373">
        <v>21.625</v>
      </c>
      <c r="X179" s="373">
        <v>21.625</v>
      </c>
      <c r="Y179" s="409">
        <v>21.625</v>
      </c>
      <c r="Z179" s="221" t="s">
        <v>375</v>
      </c>
    </row>
    <row r="180" spans="1:28" x14ac:dyDescent="0.25">
      <c r="A180" s="240" t="s">
        <v>253</v>
      </c>
      <c r="B180" s="241"/>
      <c r="C180" s="240"/>
      <c r="E180" s="240"/>
      <c r="M180" s="240"/>
    </row>
    <row r="181" spans="1:28" x14ac:dyDescent="0.25">
      <c r="A181" s="240" t="s">
        <v>309</v>
      </c>
      <c r="B181" s="241"/>
      <c r="C181" s="240"/>
      <c r="E181" s="240"/>
    </row>
    <row r="182" spans="1:28" ht="15.75" thickBot="1" x14ac:dyDescent="0.3">
      <c r="A182" s="240"/>
      <c r="B182" s="241"/>
      <c r="C182" s="240"/>
      <c r="D182" s="240"/>
      <c r="E182" s="240"/>
      <c r="F182" s="240"/>
      <c r="N182" s="412" t="s">
        <v>354</v>
      </c>
    </row>
    <row r="183" spans="1:28" x14ac:dyDescent="0.25">
      <c r="G183" s="413" t="s">
        <v>329</v>
      </c>
      <c r="H183" s="16">
        <v>0</v>
      </c>
      <c r="I183" s="248">
        <f>I170-H170</f>
        <v>-0.10256000000001109</v>
      </c>
      <c r="J183" s="248">
        <f>J170-H170</f>
        <v>-5.3829999999990719E-2</v>
      </c>
      <c r="K183" s="248">
        <f>K170-H170</f>
        <v>-2.7839999999997644E-2</v>
      </c>
      <c r="L183" s="248">
        <f>L170-H170</f>
        <v>2.0229999999983761E-2</v>
      </c>
      <c r="M183" s="248">
        <f>M170-H170</f>
        <v>1.540000000005648E-3</v>
      </c>
      <c r="N183" s="248">
        <f>N170-H170</f>
        <v>2.3830000000003793E-2</v>
      </c>
      <c r="O183" s="248">
        <f>O170-H170</f>
        <v>6.4049999999994611E-2</v>
      </c>
      <c r="P183" s="248">
        <f>P170-H170</f>
        <v>5.1159999999995875E-2</v>
      </c>
      <c r="Q183" s="248">
        <f>Q170-H170</f>
        <v>5.0609999999991828E-2</v>
      </c>
      <c r="R183" s="248">
        <f>R170-H170</f>
        <v>8.2409999999995875E-2</v>
      </c>
      <c r="S183" s="248">
        <f>S170-H170</f>
        <v>5.7590000000004693E-2</v>
      </c>
      <c r="T183" s="248">
        <f>T170-H170</f>
        <v>2.7839999999997644E-2</v>
      </c>
      <c r="U183" s="248">
        <f>U170-H170</f>
        <v>-0.13091000000000008</v>
      </c>
      <c r="V183" s="248">
        <f>V170-H170</f>
        <v>-8.9920000000006439E-2</v>
      </c>
      <c r="W183" s="248">
        <f>W170-H170</f>
        <v>-0.20910999999999547</v>
      </c>
      <c r="X183" s="455">
        <f>X170-H170</f>
        <v>1.9120000000000914E-2</v>
      </c>
      <c r="Y183" s="454">
        <f>Y170-H170</f>
        <v>-0.11033999999999367</v>
      </c>
      <c r="Z183" s="454">
        <f>Z170-H170</f>
        <v>-0.18322000000000571</v>
      </c>
      <c r="AA183" s="454">
        <f>AA170-H170</f>
        <v>-0.27415000000000589</v>
      </c>
      <c r="AB183" s="454">
        <f>AB170-H170</f>
        <v>-0.30289000000000499</v>
      </c>
    </row>
    <row r="184" spans="1:28" x14ac:dyDescent="0.25">
      <c r="G184" s="414" t="s">
        <v>331</v>
      </c>
      <c r="H184" s="352">
        <v>0</v>
      </c>
      <c r="I184" s="240">
        <f>0.3*(I170-H170)</f>
        <v>-3.0768000000003324E-2</v>
      </c>
      <c r="J184" s="240">
        <f>0.3*(J170-H170)</f>
        <v>-1.6148999999997214E-2</v>
      </c>
      <c r="K184" s="240">
        <f>0.3*(K170-H170)</f>
        <v>-8.3519999999992923E-3</v>
      </c>
      <c r="L184" s="240">
        <f>0.3*(L170-H170)</f>
        <v>6.0689999999951278E-3</v>
      </c>
      <c r="M184" s="240">
        <f>0.3*(M170-H170)</f>
        <v>4.6200000000169435E-4</v>
      </c>
      <c r="N184" s="240">
        <f>0.3*(N170-H170)</f>
        <v>7.1490000000011371E-3</v>
      </c>
      <c r="O184" s="240">
        <f>0.3*(O170-H170)</f>
        <v>1.9214999999998383E-2</v>
      </c>
      <c r="P184" s="240">
        <f>0.3*(P170-H170)</f>
        <v>1.5347999999998762E-2</v>
      </c>
      <c r="Q184" s="240">
        <f>0.3*(Q170-H170)</f>
        <v>1.5182999999997547E-2</v>
      </c>
      <c r="R184" s="240">
        <f>0.3*(R170-H170)</f>
        <v>2.4722999999998763E-2</v>
      </c>
      <c r="S184" s="240">
        <f>0.3*(S170-H170)</f>
        <v>1.7277000000001406E-2</v>
      </c>
      <c r="T184" s="240">
        <f>0.3*(T170-H170)</f>
        <v>8.3519999999992923E-3</v>
      </c>
      <c r="U184" s="240">
        <f>0.3*(U170-H170)</f>
        <v>-3.9273000000000023E-2</v>
      </c>
      <c r="V184" s="240">
        <f>0.3*(V170-H170)</f>
        <v>-2.6976000000001932E-2</v>
      </c>
      <c r="W184" s="240">
        <f>0.3*(W170-H170)</f>
        <v>-6.2732999999998637E-2</v>
      </c>
      <c r="X184" s="240">
        <f>0.3*(X170-H170)</f>
        <v>5.7360000000002739E-3</v>
      </c>
      <c r="Y184" s="251">
        <f>0.3*(Y170-H170)</f>
        <v>-3.3101999999998098E-2</v>
      </c>
      <c r="Z184" s="251">
        <f>0.3*(Z170-H170)</f>
        <v>-5.4966000000001715E-2</v>
      </c>
      <c r="AA184" s="251">
        <f>0.3*(AA170-H170)</f>
        <v>-8.2245000000001761E-2</v>
      </c>
      <c r="AB184" s="251">
        <f>0.3*(AB170-H170)</f>
        <v>-9.0867000000001488E-2</v>
      </c>
    </row>
    <row r="185" spans="1:28" x14ac:dyDescent="0.25">
      <c r="G185" s="300" t="s">
        <v>59</v>
      </c>
      <c r="H185" s="204">
        <v>0</v>
      </c>
      <c r="I185" s="323"/>
      <c r="J185" s="323">
        <f t="shared" ref="J185:J194" si="247">J145-H145</f>
        <v>-8.5699999999917509E-3</v>
      </c>
      <c r="K185" s="323">
        <f t="shared" ref="K185:K194" si="248">K145-H145</f>
        <v>-3.489999999999327E-3</v>
      </c>
      <c r="L185" s="323">
        <f>L145-H145</f>
        <v>1.0200000000111231E-3</v>
      </c>
      <c r="M185" s="323">
        <f t="shared" ref="M185:M194" si="249">M145-H145</f>
        <v>2.9700000000048021E-3</v>
      </c>
      <c r="N185" s="323"/>
      <c r="O185" s="323">
        <f t="shared" ref="O185:O194" si="250">O145-H145</f>
        <v>6.6600000000107684E-3</v>
      </c>
      <c r="P185" s="323">
        <f>P145-H145</f>
        <v>2.1760000000000446E-2</v>
      </c>
      <c r="Q185" s="323">
        <f>Q145-H145</f>
        <v>1.812000000001035E-2</v>
      </c>
      <c r="R185" s="323">
        <f>R145-H145</f>
        <v>1.8799999999998818E-2</v>
      </c>
      <c r="S185" s="323"/>
      <c r="T185" s="323">
        <f t="shared" ref="T185:T194" si="251">T145-H145</f>
        <v>9.8800000000096588E-3</v>
      </c>
      <c r="U185" s="323">
        <f t="shared" ref="U185:U194" si="252">U145-H145</f>
        <v>-8.4099999999978081E-3</v>
      </c>
      <c r="V185" s="323">
        <f t="shared" ref="V185:V194" si="253">V145-H145</f>
        <v>-6.1899999999894817E-3</v>
      </c>
      <c r="W185" s="323">
        <f t="shared" ref="W185:W194" si="254">W145-H145</f>
        <v>-7.3199999999928878E-3</v>
      </c>
      <c r="X185" s="323">
        <f t="shared" ref="X185:X194" si="255">X145-H145</f>
        <v>-5.2999999999769898E-4</v>
      </c>
      <c r="Y185" s="337">
        <f>Y145-H145</f>
        <v>-1.1999999999972033E-3</v>
      </c>
      <c r="Z185" s="337">
        <f>Z145-H145</f>
        <v>-2.6529999999993947E-2</v>
      </c>
      <c r="AA185" s="337">
        <f>AB145-H145</f>
        <v>-3.6859999999990123E-2</v>
      </c>
      <c r="AB185" s="337">
        <f>AD145-H145</f>
        <v>-4.2760000000001241E-2</v>
      </c>
    </row>
    <row r="186" spans="1:28" x14ac:dyDescent="0.25">
      <c r="G186" s="300" t="s">
        <v>61</v>
      </c>
      <c r="H186" s="204">
        <v>0</v>
      </c>
      <c r="I186" s="323"/>
      <c r="J186" s="323">
        <f t="shared" si="247"/>
        <v>-1.4170000000007121E-2</v>
      </c>
      <c r="K186" s="323">
        <f t="shared" si="248"/>
        <v>-8.290000000002351E-3</v>
      </c>
      <c r="L186" s="323">
        <f>L146-H146</f>
        <v>-6.7700000000030514E-3</v>
      </c>
      <c r="M186" s="323">
        <f t="shared" si="249"/>
        <v>-5.2600000000069258E-3</v>
      </c>
      <c r="N186" s="323"/>
      <c r="O186" s="323">
        <f t="shared" si="250"/>
        <v>5.3400000000038972E-3</v>
      </c>
      <c r="P186" s="323">
        <f>P146-H146</f>
        <v>1.8060000000005516E-2</v>
      </c>
      <c r="Q186" s="323">
        <f>Q146-H146</f>
        <v>1.6249999999999432E-2</v>
      </c>
      <c r="R186" s="323">
        <f>R146-H146</f>
        <v>1.3189999999994484E-2</v>
      </c>
      <c r="S186" s="323">
        <f>S146-H146</f>
        <v>1.3059999999995853E-2</v>
      </c>
      <c r="T186" s="323">
        <f t="shared" si="251"/>
        <v>-2.2199999999941156E-3</v>
      </c>
      <c r="U186" s="323">
        <f t="shared" si="252"/>
        <v>-1.6080000000002315E-2</v>
      </c>
      <c r="V186" s="323">
        <f t="shared" si="253"/>
        <v>-1.7719999999997071E-2</v>
      </c>
      <c r="W186" s="323">
        <f t="shared" si="254"/>
        <v>-1.8240000000005807E-2</v>
      </c>
      <c r="X186" s="323">
        <f t="shared" si="255"/>
        <v>1.5999999999394277E-4</v>
      </c>
      <c r="Y186" s="337">
        <f t="shared" ref="Y186:Y194" si="256">Y146-H146</f>
        <v>-2.7400000000028513E-3</v>
      </c>
      <c r="Z186" s="337">
        <f t="shared" ref="Z186:Z194" si="257">Z146-H146</f>
        <v>-3.0820000000005621E-2</v>
      </c>
      <c r="AA186" s="337">
        <f>AB146-H146</f>
        <v>-4.2169999999998709E-2</v>
      </c>
      <c r="AB186" s="337">
        <f>AD146-H146</f>
        <v>-4.7619999999994889E-2</v>
      </c>
    </row>
    <row r="187" spans="1:28" x14ac:dyDescent="0.25">
      <c r="G187" s="300" t="s">
        <v>63</v>
      </c>
      <c r="H187" s="204">
        <v>0</v>
      </c>
      <c r="I187" s="323">
        <f t="shared" ref="I187:I194" si="258">I147-H147</f>
        <v>-1.8379999999993402E-2</v>
      </c>
      <c r="J187" s="323">
        <f t="shared" si="247"/>
        <v>-1.9549999999995293E-2</v>
      </c>
      <c r="K187" s="323">
        <f t="shared" si="248"/>
        <v>-1.5829999999994016E-2</v>
      </c>
      <c r="L187" s="323">
        <f>L147-H147</f>
        <v>-1.0260000000002378E-2</v>
      </c>
      <c r="M187" s="323">
        <f t="shared" si="249"/>
        <v>-1.0310000000004038E-2</v>
      </c>
      <c r="N187" s="323">
        <f t="shared" ref="N187:N194" si="259">N147-H147</f>
        <v>-1.1470000000002756E-2</v>
      </c>
      <c r="O187" s="323">
        <f t="shared" si="250"/>
        <v>-1.2410000000002697E-2</v>
      </c>
      <c r="P187" s="323">
        <f>P147-H147</f>
        <v>-5.4200000000008686E-3</v>
      </c>
      <c r="Q187" s="323">
        <f>Q147-H147</f>
        <v>-6.1199999999956844E-3</v>
      </c>
      <c r="R187" s="323">
        <f>R147-H147</f>
        <v>-8.9799999999939928E-3</v>
      </c>
      <c r="S187" s="323">
        <f>S147-H147</f>
        <v>-5.6399999999996453E-3</v>
      </c>
      <c r="T187" s="323">
        <f t="shared" si="251"/>
        <v>-1.416999999999291E-2</v>
      </c>
      <c r="U187" s="323">
        <f t="shared" si="252"/>
        <v>-2.6539999999997121E-2</v>
      </c>
      <c r="V187" s="323">
        <f t="shared" si="253"/>
        <v>-2.575000000000216E-2</v>
      </c>
      <c r="W187" s="323">
        <f t="shared" si="254"/>
        <v>-3.489999999999327E-2</v>
      </c>
      <c r="X187" s="323">
        <f t="shared" si="255"/>
        <v>-1.5579999999999927E-2</v>
      </c>
      <c r="Y187" s="337">
        <f t="shared" si="256"/>
        <v>-2.3250000000004434E-2</v>
      </c>
      <c r="Z187" s="337">
        <f t="shared" si="257"/>
        <v>-5.0089999999997303E-2</v>
      </c>
      <c r="AA187" s="337">
        <f>AB147-H147</f>
        <v>-5.2610000000001378E-2</v>
      </c>
      <c r="AB187" s="337">
        <f>AD147-H147</f>
        <v>-5.831999999999482E-2</v>
      </c>
    </row>
    <row r="188" spans="1:28" x14ac:dyDescent="0.25">
      <c r="G188" s="300" t="s">
        <v>65</v>
      </c>
      <c r="H188" s="204">
        <v>0</v>
      </c>
      <c r="I188" s="323">
        <f t="shared" si="258"/>
        <v>-1.4359999999996376E-2</v>
      </c>
      <c r="J188" s="323">
        <f t="shared" si="247"/>
        <v>-1.4249999999989882E-2</v>
      </c>
      <c r="K188" s="323">
        <f t="shared" si="248"/>
        <v>-1.0800000000003251E-2</v>
      </c>
      <c r="L188" s="323">
        <f>L148-H148</f>
        <v>-3.6499999999932697E-3</v>
      </c>
      <c r="M188" s="323">
        <f t="shared" si="249"/>
        <v>-6.5499999999900638E-3</v>
      </c>
      <c r="N188" s="323">
        <f t="shared" si="259"/>
        <v>4.7000000000707587E-4</v>
      </c>
      <c r="O188" s="323">
        <f t="shared" si="250"/>
        <v>9.7999999999842657E-4</v>
      </c>
      <c r="P188" s="323">
        <f>P148-H148</f>
        <v>9.6199999999981856E-3</v>
      </c>
      <c r="Q188" s="323">
        <f>Q148-H148</f>
        <v>5.9300000000064301E-3</v>
      </c>
      <c r="R188" s="323">
        <f>R148-H148</f>
        <v>2.189999999998804E-3</v>
      </c>
      <c r="S188" s="323">
        <f>S148-H148</f>
        <v>6.1100000000067212E-3</v>
      </c>
      <c r="T188" s="323">
        <f t="shared" si="251"/>
        <v>-4.7199999999918418E-3</v>
      </c>
      <c r="U188" s="323">
        <f t="shared" si="252"/>
        <v>-2.4239999999991824E-2</v>
      </c>
      <c r="V188" s="323">
        <f t="shared" si="253"/>
        <v>-2.7109999999993306E-2</v>
      </c>
      <c r="W188" s="323">
        <f t="shared" si="254"/>
        <v>-3.9769999999990091E-2</v>
      </c>
      <c r="X188" s="323">
        <f t="shared" si="255"/>
        <v>-1.1519999999990205E-2</v>
      </c>
      <c r="Y188" s="337">
        <f t="shared" si="256"/>
        <v>-1.9229999999993197E-2</v>
      </c>
      <c r="Z188" s="337">
        <f t="shared" si="257"/>
        <v>-3.489999999999327E-2</v>
      </c>
      <c r="AA188" s="337">
        <f>AB148-H148</f>
        <v>-4.6520000000001005E-2</v>
      </c>
      <c r="AB188" s="337">
        <f>AD148-H148</f>
        <v>-5.624000000000251E-2</v>
      </c>
    </row>
    <row r="189" spans="1:28" x14ac:dyDescent="0.25">
      <c r="G189" s="300" t="s">
        <v>67</v>
      </c>
      <c r="H189" s="204">
        <v>0</v>
      </c>
      <c r="I189" s="323">
        <f t="shared" si="258"/>
        <v>-2.0610000000004902E-2</v>
      </c>
      <c r="J189" s="323">
        <f t="shared" si="247"/>
        <v>-2.5480000000001723E-2</v>
      </c>
      <c r="K189" s="323">
        <f t="shared" si="248"/>
        <v>-2.2980000000003997E-2</v>
      </c>
      <c r="L189" s="323"/>
      <c r="M189" s="323">
        <f t="shared" si="249"/>
        <v>-1.7099999999999227E-2</v>
      </c>
      <c r="N189" s="323">
        <f t="shared" si="259"/>
        <v>-6.3099999999991496E-3</v>
      </c>
      <c r="O189" s="323">
        <f t="shared" si="250"/>
        <v>-3.9200000000079172E-3</v>
      </c>
      <c r="P189" s="323">
        <f>P149-H149</f>
        <v>-7.9999999999813554E-4</v>
      </c>
      <c r="Q189" s="323"/>
      <c r="R189" s="323"/>
      <c r="S189" s="323"/>
      <c r="T189" s="323">
        <f t="shared" si="251"/>
        <v>-2.0009999999999195E-2</v>
      </c>
      <c r="U189" s="323">
        <f t="shared" si="252"/>
        <v>-3.7819999999996412E-2</v>
      </c>
      <c r="V189" s="323">
        <f t="shared" si="253"/>
        <v>-4.1139999999998622E-2</v>
      </c>
      <c r="W189" s="323">
        <f t="shared" si="254"/>
        <v>-4.8410000000004061E-2</v>
      </c>
      <c r="X189" s="323">
        <f t="shared" si="255"/>
        <v>-3.2889999999994757E-2</v>
      </c>
      <c r="Y189" s="337">
        <f t="shared" si="256"/>
        <v>-3.8319999999998799E-2</v>
      </c>
      <c r="Z189" s="337">
        <f t="shared" si="257"/>
        <v>-5.99899999999991E-2</v>
      </c>
      <c r="AA189" s="337">
        <f>AB149-H149</f>
        <v>-7.4290000000004852E-2</v>
      </c>
      <c r="AB189" s="337">
        <f>AD149-H149</f>
        <v>-7.9660000000004061E-2</v>
      </c>
    </row>
    <row r="190" spans="1:28" x14ac:dyDescent="0.25">
      <c r="G190" s="300" t="s">
        <v>68</v>
      </c>
      <c r="H190" s="204">
        <v>0</v>
      </c>
      <c r="I190" s="323">
        <f t="shared" si="258"/>
        <v>-1.9700000000000273E-2</v>
      </c>
      <c r="J190" s="323">
        <f t="shared" si="247"/>
        <v>-2.4929999999997676E-2</v>
      </c>
      <c r="K190" s="323">
        <f t="shared" si="248"/>
        <v>-2.3870000000002278E-2</v>
      </c>
      <c r="L190" s="323">
        <f>L150-H150</f>
        <v>-2.3009999999999309E-2</v>
      </c>
      <c r="M190" s="323">
        <f t="shared" si="249"/>
        <v>-2.156999999999698E-2</v>
      </c>
      <c r="N190" s="323">
        <f t="shared" si="259"/>
        <v>-2.455999999999392E-2</v>
      </c>
      <c r="O190" s="323">
        <f t="shared" si="250"/>
        <v>-2.2679999999994038E-2</v>
      </c>
      <c r="P190" s="323"/>
      <c r="Q190" s="323"/>
      <c r="R190" s="323"/>
      <c r="S190" s="323">
        <f>S150-H150</f>
        <v>-1.9939999999991187E-2</v>
      </c>
      <c r="T190" s="323">
        <f t="shared" si="251"/>
        <v>-2.2469999999998436E-2</v>
      </c>
      <c r="U190" s="323">
        <f t="shared" si="252"/>
        <v>-3.9199999999993906E-2</v>
      </c>
      <c r="V190" s="323">
        <f t="shared" si="253"/>
        <v>-4.6549999999996317E-2</v>
      </c>
      <c r="W190" s="323">
        <f t="shared" si="254"/>
        <v>-4.9999999999997158E-2</v>
      </c>
      <c r="X190" s="323">
        <f t="shared" si="255"/>
        <v>-3.6249999999995453E-2</v>
      </c>
      <c r="Y190" s="337">
        <f t="shared" si="256"/>
        <v>-4.1200000000003456E-2</v>
      </c>
      <c r="Z190" s="337">
        <f t="shared" si="257"/>
        <v>-4.9959999999998672E-2</v>
      </c>
      <c r="AA190" s="337">
        <f>AB150-H150</f>
        <v>-6.4229999999994902E-2</v>
      </c>
      <c r="AB190" s="337">
        <f>AD150-H150</f>
        <v>-6.723999999999819E-2</v>
      </c>
    </row>
    <row r="191" spans="1:28" x14ac:dyDescent="0.25">
      <c r="G191" s="300" t="s">
        <v>69</v>
      </c>
      <c r="H191" s="204">
        <v>0</v>
      </c>
      <c r="I191" s="323">
        <f t="shared" si="258"/>
        <v>-1.7300000000005866E-2</v>
      </c>
      <c r="J191" s="323">
        <f t="shared" si="247"/>
        <v>-1.8119999999996139E-2</v>
      </c>
      <c r="K191" s="323">
        <f t="shared" si="248"/>
        <v>-1.6729999999995471E-2</v>
      </c>
      <c r="L191" s="323">
        <f>L151-H151</f>
        <v>-1.1730000000000018E-2</v>
      </c>
      <c r="M191" s="323">
        <f t="shared" si="249"/>
        <v>-1.4579999999995152E-2</v>
      </c>
      <c r="N191" s="323">
        <f t="shared" si="259"/>
        <v>-7.6600000000013324E-3</v>
      </c>
      <c r="O191" s="323">
        <f t="shared" si="250"/>
        <v>-6.0200000000065756E-3</v>
      </c>
      <c r="P191" s="323">
        <f>P151-H151</f>
        <v>7.0300000000003138E-3</v>
      </c>
      <c r="Q191" s="323">
        <f>Q151-H151</f>
        <v>1.0220000000003893E-2</v>
      </c>
      <c r="R191" s="323"/>
      <c r="S191" s="323">
        <f>S151-H151</f>
        <v>4.6899999999965303E-3</v>
      </c>
      <c r="T191" s="323">
        <f t="shared" si="251"/>
        <v>-7.0099999999939655E-3</v>
      </c>
      <c r="U191" s="323">
        <f t="shared" si="252"/>
        <v>-2.7159999999994966E-2</v>
      </c>
      <c r="V191" s="323">
        <f t="shared" si="253"/>
        <v>-3.0510000000006698E-2</v>
      </c>
      <c r="W191" s="323">
        <f t="shared" si="254"/>
        <v>-4.2050000000003251E-2</v>
      </c>
      <c r="X191" s="323">
        <f t="shared" si="255"/>
        <v>-2.4429999999995289E-2</v>
      </c>
      <c r="Y191" s="337">
        <f t="shared" si="256"/>
        <v>-3.064000000000533E-2</v>
      </c>
      <c r="Z191" s="337">
        <f t="shared" si="257"/>
        <v>-4.8259999999999081E-2</v>
      </c>
      <c r="AA191" s="337">
        <f>AB151-H151</f>
        <v>-5.9979999999995925E-2</v>
      </c>
      <c r="AB191" s="337">
        <f>AD151-H151</f>
        <v>-7.0650000000000546E-2</v>
      </c>
    </row>
    <row r="192" spans="1:28" x14ac:dyDescent="0.25">
      <c r="G192" s="300" t="s">
        <v>71</v>
      </c>
      <c r="H192" s="204">
        <v>0</v>
      </c>
      <c r="I192" s="323">
        <f t="shared" si="258"/>
        <v>-2.2109999999997854E-2</v>
      </c>
      <c r="J192" s="323">
        <f t="shared" si="247"/>
        <v>-2.646000000000015E-2</v>
      </c>
      <c r="K192" s="323">
        <f t="shared" si="248"/>
        <v>-2.5180000000005975E-2</v>
      </c>
      <c r="L192" s="323">
        <f>L152-H152</f>
        <v>-1.9509999999996808E-2</v>
      </c>
      <c r="M192" s="323">
        <f t="shared" si="249"/>
        <v>-2.4460000000004811E-2</v>
      </c>
      <c r="N192" s="323">
        <f t="shared" si="259"/>
        <v>-2.0369999999999777E-2</v>
      </c>
      <c r="O192" s="323">
        <f t="shared" si="250"/>
        <v>-2.0880000000005339E-2</v>
      </c>
      <c r="P192" s="323"/>
      <c r="Q192" s="323"/>
      <c r="R192" s="323"/>
      <c r="S192" s="323"/>
      <c r="T192" s="323">
        <f t="shared" si="251"/>
        <v>-2.2890000000003852E-2</v>
      </c>
      <c r="U192" s="323">
        <f t="shared" si="252"/>
        <v>-4.0360000000006835E-2</v>
      </c>
      <c r="V192" s="323">
        <f t="shared" si="253"/>
        <v>-4.3019999999998504E-2</v>
      </c>
      <c r="W192" s="323">
        <f t="shared" si="254"/>
        <v>-5.5059999999997444E-2</v>
      </c>
      <c r="X192" s="323">
        <f t="shared" si="255"/>
        <v>-3.7040000000004625E-2</v>
      </c>
      <c r="Y192" s="337">
        <f t="shared" si="256"/>
        <v>-4.0959999999998331E-2</v>
      </c>
      <c r="Z192" s="337">
        <f t="shared" si="257"/>
        <v>-5.1150000000006912E-2</v>
      </c>
      <c r="AA192" s="337">
        <f>AB152-H152</f>
        <v>-6.3820000000006871E-2</v>
      </c>
      <c r="AB192" s="337">
        <f>AD152-H152</f>
        <v>-7.1340000000006398E-2</v>
      </c>
    </row>
    <row r="193" spans="7:28" x14ac:dyDescent="0.25">
      <c r="G193" s="300" t="s">
        <v>73</v>
      </c>
      <c r="H193" s="204">
        <v>0</v>
      </c>
      <c r="I193" s="323">
        <f t="shared" si="258"/>
        <v>-2.8750000000002274E-2</v>
      </c>
      <c r="J193" s="323">
        <f t="shared" si="247"/>
        <v>-2.9040000000009059E-2</v>
      </c>
      <c r="K193" s="323">
        <f t="shared" si="248"/>
        <v>-2.6279999999999859E-2</v>
      </c>
      <c r="L193" s="323">
        <f>L153-H153</f>
        <v>-2.5159999999999627E-2</v>
      </c>
      <c r="M193" s="323">
        <f t="shared" si="249"/>
        <v>-1.6200000000011983E-2</v>
      </c>
      <c r="N193" s="323">
        <f t="shared" si="259"/>
        <v>-1.5830000000008226E-2</v>
      </c>
      <c r="O193" s="323">
        <f t="shared" si="250"/>
        <v>3.0599999999907368E-3</v>
      </c>
      <c r="P193" s="323">
        <f>P153-H153</f>
        <v>1.938999999998714E-2</v>
      </c>
      <c r="Q193" s="323">
        <f>Q153-H153</f>
        <v>1.0609999999999786E-2</v>
      </c>
      <c r="R193" s="323">
        <f>R153-H153</f>
        <v>5.6699999999949569E-3</v>
      </c>
      <c r="S193" s="323">
        <f>S153-H153</f>
        <v>1.3259999999988281E-2</v>
      </c>
      <c r="T193" s="323">
        <f t="shared" si="251"/>
        <v>-1.4990000000011605E-2</v>
      </c>
      <c r="U193" s="323">
        <f t="shared" si="252"/>
        <v>-4.8390000000011923E-2</v>
      </c>
      <c r="V193" s="323">
        <f t="shared" si="253"/>
        <v>-3.8390000000006808E-2</v>
      </c>
      <c r="W193" s="323">
        <f t="shared" si="254"/>
        <v>-6.8930000000008818E-2</v>
      </c>
      <c r="X193" s="323">
        <f t="shared" si="255"/>
        <v>-3.3570000000011646E-2</v>
      </c>
      <c r="Y193" s="337">
        <f t="shared" si="256"/>
        <v>-4.5150000000006685E-2</v>
      </c>
      <c r="Z193" s="337">
        <f t="shared" si="257"/>
        <v>-7.109000000001231E-2</v>
      </c>
      <c r="AA193" s="337">
        <f>AB153-H153</f>
        <v>-8.9290000000005421E-2</v>
      </c>
      <c r="AB193" s="337">
        <f>AD153-H153</f>
        <v>-0.10473000000000354</v>
      </c>
    </row>
    <row r="194" spans="7:28" ht="15.75" thickBot="1" x14ac:dyDescent="0.3">
      <c r="G194" s="301" t="s">
        <v>75</v>
      </c>
      <c r="H194" s="204">
        <v>0</v>
      </c>
      <c r="I194" s="323">
        <f t="shared" si="258"/>
        <v>-3.4989999999993415E-2</v>
      </c>
      <c r="J194" s="323">
        <f t="shared" si="247"/>
        <v>-3.4639999999996007E-2</v>
      </c>
      <c r="K194" s="323">
        <f t="shared" si="248"/>
        <v>-3.4989999999993415E-2</v>
      </c>
      <c r="L194" s="323">
        <f>L154-H154</f>
        <v>-3.0369999999990682E-2</v>
      </c>
      <c r="M194" s="323">
        <f t="shared" si="249"/>
        <v>-1.6819999999995616E-2</v>
      </c>
      <c r="N194" s="323">
        <f t="shared" si="259"/>
        <v>6.810000000001537E-3</v>
      </c>
      <c r="O194" s="323">
        <f t="shared" si="250"/>
        <v>2.0790000000005193E-2</v>
      </c>
      <c r="P194" s="323">
        <f>P154-H154</f>
        <v>2.3640000000000327E-2</v>
      </c>
      <c r="Q194" s="323">
        <f>Q154-H154</f>
        <v>1.5810000000001878E-2</v>
      </c>
      <c r="R194" s="323">
        <f>R154-H154</f>
        <v>1.5500000000002956E-2</v>
      </c>
      <c r="S194" s="323">
        <f>S154-H154</f>
        <v>2.8630000000006817E-2</v>
      </c>
      <c r="T194" s="323">
        <f t="shared" si="251"/>
        <v>-2.9769999999999186E-2</v>
      </c>
      <c r="U194" s="323">
        <f t="shared" si="252"/>
        <v>-4.8489999999986821E-2</v>
      </c>
      <c r="V194" s="323">
        <f t="shared" si="253"/>
        <v>-4.9379999999999313E-2</v>
      </c>
      <c r="W194" s="323">
        <f t="shared" si="254"/>
        <v>-6.875999999999749E-2</v>
      </c>
      <c r="X194" s="323">
        <f t="shared" si="255"/>
        <v>-3.3699999999996066E-2</v>
      </c>
      <c r="Y194" s="337">
        <f t="shared" si="256"/>
        <v>-5.3139999999999077E-2</v>
      </c>
      <c r="Z194" s="337">
        <f t="shared" si="257"/>
        <v>-0.10298999999999126</v>
      </c>
      <c r="AA194" s="337">
        <f>AB154-H154</f>
        <v>-0.11126999999999043</v>
      </c>
      <c r="AB194" s="337">
        <f>AD154-H154</f>
        <v>-0.12788999999999362</v>
      </c>
    </row>
    <row r="195" spans="7:28" ht="15.75" thickBot="1" x14ac:dyDescent="0.3">
      <c r="G195" s="103" t="s">
        <v>330</v>
      </c>
      <c r="H195" s="415">
        <v>0</v>
      </c>
      <c r="I195" s="256">
        <f>0.1*(I183-H183)</f>
        <v>-1.025600000000111E-2</v>
      </c>
      <c r="J195" s="256">
        <f>0.1*(J183-H183)</f>
        <v>-5.3829999999990726E-3</v>
      </c>
      <c r="K195" s="256">
        <f>0.1*(K183-H183)</f>
        <v>-2.7839999999997645E-3</v>
      </c>
      <c r="L195" s="256">
        <f>0.1*(L183-H183)</f>
        <v>2.0229999999983764E-3</v>
      </c>
      <c r="M195" s="256">
        <f>0.1*(M183-H183)</f>
        <v>1.5400000000056482E-4</v>
      </c>
      <c r="N195" s="256">
        <f>0.1*(N183-H183)</f>
        <v>2.3830000000003796E-3</v>
      </c>
      <c r="O195" s="256">
        <f>0.1*(O183-H183)</f>
        <v>6.4049999999994615E-3</v>
      </c>
      <c r="P195" s="256">
        <f>0.1*(P183-H183)</f>
        <v>5.1159999999995879E-3</v>
      </c>
      <c r="Q195" s="256">
        <f>0.1*(Q183-H183)</f>
        <v>5.0609999999991833E-3</v>
      </c>
      <c r="R195" s="256">
        <f>0.1*(R183-H183)</f>
        <v>8.2409999999995872E-3</v>
      </c>
      <c r="S195" s="256">
        <f>0.1*(S183-H183)</f>
        <v>5.7590000000004695E-3</v>
      </c>
      <c r="T195" s="256">
        <f>0.1*(T183-H183)</f>
        <v>2.7839999999997645E-3</v>
      </c>
      <c r="U195" s="256">
        <f>0.1*(U183-H183)</f>
        <v>-1.3091000000000009E-2</v>
      </c>
      <c r="V195" s="256">
        <f>0.1*(V183-H183)</f>
        <v>-8.9920000000006436E-3</v>
      </c>
      <c r="W195" s="256">
        <f>0.1*(W183-H183)</f>
        <v>-2.0910999999999548E-2</v>
      </c>
      <c r="X195" s="256">
        <f>0.1*(X183-H183)</f>
        <v>1.9120000000000916E-3</v>
      </c>
      <c r="Y195" s="261">
        <f>0.1*(Y183-H183)</f>
        <v>-1.1033999999999367E-2</v>
      </c>
      <c r="Z195" s="337"/>
    </row>
    <row r="196" spans="7:28" ht="15.75" thickBot="1" x14ac:dyDescent="0.3"/>
    <row r="197" spans="7:28" ht="15.75" thickBot="1" x14ac:dyDescent="0.3">
      <c r="G197" s="299" t="s">
        <v>81</v>
      </c>
      <c r="H197" s="369">
        <v>0</v>
      </c>
      <c r="I197" s="370">
        <f t="shared" ref="I197:I206" si="260">I135-H135</f>
        <v>0</v>
      </c>
      <c r="J197" s="370"/>
      <c r="K197" s="370">
        <f t="shared" ref="K197:K206" si="261">K135-H135</f>
        <v>1.8299999999982219E-3</v>
      </c>
      <c r="L197" s="370">
        <f t="shared" ref="L197:L206" si="262">L135-H135</f>
        <v>2.4899999999945521E-3</v>
      </c>
      <c r="M197" s="370">
        <f t="shared" ref="M197:M206" si="263">M135-H135</f>
        <v>5.4300000000040427E-3</v>
      </c>
      <c r="N197" s="370">
        <f t="shared" ref="N197:N206" si="264">N135-H135</f>
        <v>1.6480000000001382E-2</v>
      </c>
      <c r="O197" s="370">
        <f t="shared" ref="O197:O206" si="265">O135-H135</f>
        <v>2.6020000000002597E-2</v>
      </c>
      <c r="P197" s="370">
        <f t="shared" ref="P197:P206" si="266">P135-H135</f>
        <v>3.5560000000003811E-2</v>
      </c>
      <c r="Q197" s="370">
        <f t="shared" ref="Q197:Q206" si="267">Q135-H135</f>
        <v>3.4229999999993765E-2</v>
      </c>
      <c r="R197" s="370">
        <f>R135-H135</f>
        <v>3.4069999999999823E-2</v>
      </c>
      <c r="S197" s="370">
        <f t="shared" ref="S197:S206" si="268">S135-H135</f>
        <v>3.5060000000001423E-2</v>
      </c>
      <c r="T197" s="370">
        <f t="shared" ref="T197:T206" si="269">T135-H135</f>
        <v>-1.2270000000000891E-2</v>
      </c>
      <c r="U197" s="370">
        <f t="shared" ref="U197:U206" si="270">U135-H135</f>
        <v>-3.135000000000332E-2</v>
      </c>
      <c r="V197" s="370">
        <f t="shared" ref="V197:V206" si="271">V135-H135</f>
        <v>-2.6139999999998054E-2</v>
      </c>
      <c r="W197" s="370">
        <f t="shared" ref="W197:W206" si="272">W135-H135</f>
        <v>-3.2310000000009609E-2</v>
      </c>
      <c r="X197" s="370">
        <f t="shared" ref="X197:X206" si="273">X135-H135</f>
        <v>-2.0769999999998845E-2</v>
      </c>
      <c r="Y197" s="371">
        <f t="shared" ref="Y197:Y206" si="274">Y135-H135</f>
        <v>-2.1460000000004698E-2</v>
      </c>
      <c r="Z197" s="371">
        <f>Z135-H135</f>
        <v>-5.2509999999998058E-2</v>
      </c>
      <c r="AA197" s="371">
        <f>AB135-H135</f>
        <v>-5.5670000000006326E-2</v>
      </c>
      <c r="AB197" s="371">
        <f>AD135-H135</f>
        <v>-6.8309999999996762E-2</v>
      </c>
    </row>
    <row r="198" spans="7:28" ht="15.75" thickBot="1" x14ac:dyDescent="0.3">
      <c r="G198" s="300" t="s">
        <v>82</v>
      </c>
      <c r="H198" s="204">
        <v>0</v>
      </c>
      <c r="I198" s="323">
        <f t="shared" si="260"/>
        <v>-2.47099999999989E-2</v>
      </c>
      <c r="J198" s="323"/>
      <c r="K198" s="323">
        <f t="shared" si="261"/>
        <v>-2.4950000000004025E-2</v>
      </c>
      <c r="L198" s="323">
        <f t="shared" si="262"/>
        <v>-2.7050000000002683E-2</v>
      </c>
      <c r="M198" s="323">
        <f t="shared" si="263"/>
        <v>-1.6580000000004702E-2</v>
      </c>
      <c r="N198" s="323">
        <f t="shared" si="264"/>
        <v>-1.5699999999995384E-2</v>
      </c>
      <c r="O198" s="323">
        <f t="shared" si="265"/>
        <v>-9.3999999999994088E-3</v>
      </c>
      <c r="P198" s="323">
        <f t="shared" si="266"/>
        <v>1.1099999999999E-2</v>
      </c>
      <c r="Q198" s="323">
        <f t="shared" si="267"/>
        <v>4.6899999999965303E-3</v>
      </c>
      <c r="R198" s="323">
        <f>R136-H136</f>
        <v>5.1200000000051205E-3</v>
      </c>
      <c r="S198" s="323">
        <f t="shared" si="268"/>
        <v>8.1399999999973716E-3</v>
      </c>
      <c r="T198" s="323">
        <f t="shared" si="269"/>
        <v>-3.3059999999991874E-2</v>
      </c>
      <c r="U198" s="323">
        <f t="shared" si="270"/>
        <v>-5.3560000000004493E-2</v>
      </c>
      <c r="V198" s="323">
        <f t="shared" si="271"/>
        <v>-5.352999999999497E-2</v>
      </c>
      <c r="W198" s="323">
        <f t="shared" si="272"/>
        <v>-6.2730000000001951E-2</v>
      </c>
      <c r="X198" s="323">
        <f t="shared" si="273"/>
        <v>-4.8109999999994102E-2</v>
      </c>
      <c r="Y198" s="337">
        <f t="shared" si="274"/>
        <v>-5.3069999999991069E-2</v>
      </c>
      <c r="Z198" s="371">
        <f>Z136-H136</f>
        <v>-7.2239999999993643E-2</v>
      </c>
      <c r="AA198" s="371">
        <f>AB136-H136</f>
        <v>-7.5940000000002783E-2</v>
      </c>
      <c r="AB198" s="371">
        <f>AD136-H136</f>
        <v>-8.498000000000161E-2</v>
      </c>
    </row>
    <row r="199" spans="7:28" ht="15.75" thickBot="1" x14ac:dyDescent="0.3">
      <c r="G199" s="300" t="s">
        <v>83</v>
      </c>
      <c r="H199" s="204">
        <v>0</v>
      </c>
      <c r="I199" s="323">
        <f t="shared" si="260"/>
        <v>-2.1769999999989409E-2</v>
      </c>
      <c r="J199" s="323">
        <f t="shared" ref="J199:J206" si="275">J137-H137</f>
        <v>-2.2679999999994038E-2</v>
      </c>
      <c r="K199" s="323">
        <f t="shared" si="261"/>
        <v>-2.0669999999995525E-2</v>
      </c>
      <c r="L199" s="323">
        <f t="shared" si="262"/>
        <v>-1.7649999999989063E-2</v>
      </c>
      <c r="M199" s="323">
        <f t="shared" si="263"/>
        <v>-1.6959999999997422E-2</v>
      </c>
      <c r="N199" s="323">
        <f t="shared" si="264"/>
        <v>-6.7699999999888405E-3</v>
      </c>
      <c r="O199" s="323">
        <f t="shared" si="265"/>
        <v>-3.6899999999917554E-3</v>
      </c>
      <c r="P199" s="323">
        <f t="shared" si="266"/>
        <v>1.1440000000007444E-2</v>
      </c>
      <c r="Q199" s="323">
        <f t="shared" si="267"/>
        <v>9.7200000000015052E-3</v>
      </c>
      <c r="R199" s="323">
        <f>R137-H137</f>
        <v>2.1000000000128694E-3</v>
      </c>
      <c r="S199" s="323">
        <f t="shared" si="268"/>
        <v>6.9600000000065165E-3</v>
      </c>
      <c r="T199" s="323">
        <f t="shared" si="269"/>
        <v>-2.1969999999996048E-2</v>
      </c>
      <c r="U199" s="323">
        <f t="shared" si="270"/>
        <v>-4.2559999999994602E-2</v>
      </c>
      <c r="V199" s="323">
        <f t="shared" si="271"/>
        <v>-4.1009999999999991E-2</v>
      </c>
      <c r="W199" s="323">
        <f t="shared" si="272"/>
        <v>-4.688999999999055E-2</v>
      </c>
      <c r="X199" s="323">
        <f t="shared" si="273"/>
        <v>-3.1359999999992283E-2</v>
      </c>
      <c r="Y199" s="337">
        <f t="shared" si="274"/>
        <v>-3.7599999999997635E-2</v>
      </c>
      <c r="Z199" s="371">
        <f t="shared" ref="Z199:Z206" si="276">Z137-H137</f>
        <v>-6.2199999999990041E-2</v>
      </c>
      <c r="AA199" s="371">
        <f>AB137-H137</f>
        <v>-6.5629999999998745E-2</v>
      </c>
      <c r="AB199" s="371">
        <f>AD137-H137</f>
        <v>-7.980999999999483E-2</v>
      </c>
    </row>
    <row r="200" spans="7:28" ht="15.75" thickBot="1" x14ac:dyDescent="0.3">
      <c r="G200" s="300" t="s">
        <v>84</v>
      </c>
      <c r="H200" s="204">
        <v>0</v>
      </c>
      <c r="I200" s="323">
        <f t="shared" si="260"/>
        <v>-2.2770000000008395E-2</v>
      </c>
      <c r="J200" s="323">
        <f t="shared" si="275"/>
        <v>-2.5610000000000355E-2</v>
      </c>
      <c r="K200" s="323">
        <f t="shared" si="261"/>
        <v>-2.438000000000784E-2</v>
      </c>
      <c r="L200" s="323">
        <f t="shared" si="262"/>
        <v>-2.1600000000006503E-2</v>
      </c>
      <c r="M200" s="323">
        <f t="shared" si="263"/>
        <v>-2.2570000000001755E-2</v>
      </c>
      <c r="N200" s="323">
        <f t="shared" si="264"/>
        <v>-1.8790000000009854E-2</v>
      </c>
      <c r="O200" s="323">
        <f t="shared" si="265"/>
        <v>-1.9510000000011019E-2</v>
      </c>
      <c r="P200" s="323">
        <f t="shared" si="266"/>
        <v>-1.2720000000001619E-2</v>
      </c>
      <c r="Q200" s="323">
        <f t="shared" si="267"/>
        <v>-1.1900000000011346E-2</v>
      </c>
      <c r="R200" s="323"/>
      <c r="S200" s="323">
        <f t="shared" si="268"/>
        <v>-1.4450000000010732E-2</v>
      </c>
      <c r="T200" s="323">
        <f t="shared" si="269"/>
        <v>-3.0250000000009436E-2</v>
      </c>
      <c r="U200" s="323">
        <f t="shared" si="270"/>
        <v>-4.3400000000005434E-2</v>
      </c>
      <c r="V200" s="323">
        <f t="shared" si="271"/>
        <v>-4.1300000000006776E-2</v>
      </c>
      <c r="W200" s="323">
        <f t="shared" si="272"/>
        <v>-4.9109999999998877E-2</v>
      </c>
      <c r="X200" s="323">
        <f t="shared" si="273"/>
        <v>-3.8080000000007885E-2</v>
      </c>
      <c r="Y200" s="337">
        <f t="shared" si="274"/>
        <v>-4.3120000000001824E-2</v>
      </c>
      <c r="Z200" s="371">
        <f t="shared" si="276"/>
        <v>-7.0840000000004011E-2</v>
      </c>
      <c r="AA200" s="371">
        <f>AB138-H138</f>
        <v>-7.5490000000002055E-2</v>
      </c>
      <c r="AB200" s="371">
        <f>AD138-H138</f>
        <v>-8.8990000000009672E-2</v>
      </c>
    </row>
    <row r="201" spans="7:28" ht="15.75" thickBot="1" x14ac:dyDescent="0.3">
      <c r="G201" s="300" t="s">
        <v>85</v>
      </c>
      <c r="H201" s="204">
        <v>0</v>
      </c>
      <c r="I201" s="323">
        <f t="shared" si="260"/>
        <v>-2.7450000000001751E-2</v>
      </c>
      <c r="J201" s="323">
        <f t="shared" si="275"/>
        <v>-3.7090000000006285E-2</v>
      </c>
      <c r="K201" s="323">
        <f t="shared" si="261"/>
        <v>-3.6830000000009022E-2</v>
      </c>
      <c r="L201" s="323">
        <f t="shared" si="262"/>
        <v>-3.4100000000009345E-2</v>
      </c>
      <c r="M201" s="323">
        <f t="shared" si="263"/>
        <v>-3.5460000000000491E-2</v>
      </c>
      <c r="N201" s="323">
        <f t="shared" si="264"/>
        <v>-2.9720000000011737E-2</v>
      </c>
      <c r="O201" s="323">
        <f t="shared" si="265"/>
        <v>-3.0330000000006407E-2</v>
      </c>
      <c r="P201" s="323">
        <f t="shared" si="266"/>
        <v>-1.7380000000002838E-2</v>
      </c>
      <c r="Q201" s="323">
        <f t="shared" si="267"/>
        <v>-1.5690000000006421E-2</v>
      </c>
      <c r="R201" s="323">
        <f t="shared" ref="R201:R206" si="277">R139-H139</f>
        <v>-2.4510000000006471E-2</v>
      </c>
      <c r="S201" s="323">
        <f t="shared" si="268"/>
        <v>-2.0949999999999136E-2</v>
      </c>
      <c r="T201" s="323">
        <f t="shared" si="269"/>
        <v>-3.8900000000012369E-2</v>
      </c>
      <c r="U201" s="323">
        <f t="shared" si="270"/>
        <v>-5.3520000000006007E-2</v>
      </c>
      <c r="V201" s="323">
        <f t="shared" si="271"/>
        <v>-5.5130000000005452E-2</v>
      </c>
      <c r="W201" s="323">
        <f t="shared" si="272"/>
        <v>-5.9130000000010341E-2</v>
      </c>
      <c r="X201" s="323">
        <f t="shared" si="273"/>
        <v>-5.3250000000005571E-2</v>
      </c>
      <c r="Y201" s="337">
        <f t="shared" si="274"/>
        <v>-5.9170000000008827E-2</v>
      </c>
      <c r="Z201" s="371">
        <f t="shared" si="276"/>
        <v>-8.7120000000012965E-2</v>
      </c>
      <c r="AA201" s="371">
        <f>AB139-H139</f>
        <v>-9.1040000000006671E-2</v>
      </c>
      <c r="AB201" s="371">
        <f>AD139-H139</f>
        <v>-0.10229000000001065</v>
      </c>
    </row>
    <row r="202" spans="7:28" ht="15.75" thickBot="1" x14ac:dyDescent="0.3">
      <c r="G202" s="300" t="s">
        <v>86</v>
      </c>
      <c r="H202" s="204">
        <v>0</v>
      </c>
      <c r="I202" s="323">
        <f t="shared" si="260"/>
        <v>-2.6400000000009527E-2</v>
      </c>
      <c r="J202" s="323">
        <f t="shared" si="275"/>
        <v>-2.902000000000271E-2</v>
      </c>
      <c r="K202" s="323">
        <f t="shared" si="261"/>
        <v>-3.1600000000011619E-2</v>
      </c>
      <c r="L202" s="323">
        <f t="shared" si="262"/>
        <v>-3.282000000000096E-2</v>
      </c>
      <c r="M202" s="323">
        <f t="shared" si="263"/>
        <v>-2.9680000000013251E-2</v>
      </c>
      <c r="N202" s="323">
        <f t="shared" si="264"/>
        <v>-2.8650000000013165E-2</v>
      </c>
      <c r="O202" s="323">
        <f t="shared" si="265"/>
        <v>-2.8800000000003934E-2</v>
      </c>
      <c r="P202" s="323">
        <f t="shared" si="266"/>
        <v>-1.8230000000002633E-2</v>
      </c>
      <c r="Q202" s="323">
        <f t="shared" si="267"/>
        <v>-1.774000000000342E-2</v>
      </c>
      <c r="R202" s="323">
        <f t="shared" si="277"/>
        <v>-2.3090000000010491E-2</v>
      </c>
      <c r="S202" s="323">
        <f t="shared" si="268"/>
        <v>-2.144000000001256E-2</v>
      </c>
      <c r="T202" s="323">
        <f t="shared" si="269"/>
        <v>-3.9280000000005089E-2</v>
      </c>
      <c r="U202" s="323">
        <f t="shared" si="270"/>
        <v>-5.5380000000013752E-2</v>
      </c>
      <c r="V202" s="323">
        <f t="shared" si="271"/>
        <v>-5.340000000001055E-2</v>
      </c>
      <c r="W202" s="323">
        <f t="shared" si="272"/>
        <v>-6.0810000000003583E-2</v>
      </c>
      <c r="X202" s="323">
        <f t="shared" si="273"/>
        <v>-4.8100000000005139E-2</v>
      </c>
      <c r="Y202" s="337">
        <f t="shared" si="274"/>
        <v>-5.4730000000006385E-2</v>
      </c>
      <c r="Z202" s="371">
        <f t="shared" si="276"/>
        <v>-7.8740000000010468E-2</v>
      </c>
      <c r="AA202" s="371">
        <f>AB140-H140</f>
        <v>-8.4690000000009036E-2</v>
      </c>
      <c r="AB202" s="371">
        <f>AD140-H140</f>
        <v>-9.6320000000005734E-2</v>
      </c>
    </row>
    <row r="203" spans="7:28" ht="15.75" thickBot="1" x14ac:dyDescent="0.3">
      <c r="G203" s="300" t="s">
        <v>87</v>
      </c>
      <c r="H203" s="204">
        <v>0</v>
      </c>
      <c r="I203" s="323">
        <f t="shared" si="260"/>
        <v>-2.1450000000001523E-2</v>
      </c>
      <c r="J203" s="323">
        <f t="shared" si="275"/>
        <v>-2.6500000000012847E-2</v>
      </c>
      <c r="K203" s="323">
        <f t="shared" si="261"/>
        <v>-2.8890000000004079E-2</v>
      </c>
      <c r="L203" s="323">
        <f t="shared" si="262"/>
        <v>-2.8370000000009554E-2</v>
      </c>
      <c r="M203" s="323">
        <f t="shared" si="263"/>
        <v>-3.0140000000002942E-2</v>
      </c>
      <c r="N203" s="323">
        <f t="shared" si="264"/>
        <v>-2.8960000000012087E-2</v>
      </c>
      <c r="O203" s="323">
        <f t="shared" si="265"/>
        <v>-2.8330000000011069E-2</v>
      </c>
      <c r="P203" s="323">
        <f t="shared" si="266"/>
        <v>-1.8250000000008981E-2</v>
      </c>
      <c r="Q203" s="323">
        <f t="shared" si="267"/>
        <v>-2.0120000000005689E-2</v>
      </c>
      <c r="R203" s="323">
        <f t="shared" si="277"/>
        <v>-2.4630000000001928E-2</v>
      </c>
      <c r="S203" s="323">
        <f t="shared" si="268"/>
        <v>-2.0670000000009736E-2</v>
      </c>
      <c r="T203" s="323">
        <f t="shared" si="269"/>
        <v>-3.8970000000006166E-2</v>
      </c>
      <c r="U203" s="323">
        <f t="shared" si="270"/>
        <v>-5.4780000000008044E-2</v>
      </c>
      <c r="V203" s="323">
        <f t="shared" si="271"/>
        <v>-5.421000000001186E-2</v>
      </c>
      <c r="W203" s="323">
        <f t="shared" si="272"/>
        <v>-6.0140000000004079E-2</v>
      </c>
      <c r="X203" s="323">
        <f t="shared" si="273"/>
        <v>-5.0750000000007844E-2</v>
      </c>
      <c r="Y203" s="337">
        <f t="shared" si="274"/>
        <v>-5.6880000000006703E-2</v>
      </c>
      <c r="Z203" s="371">
        <f t="shared" si="276"/>
        <v>-8.6610000000007403E-2</v>
      </c>
      <c r="AA203" s="371">
        <f>AB141-H141</f>
        <v>-9.1840000000004807E-2</v>
      </c>
      <c r="AB203" s="371">
        <f>AD141-H141</f>
        <v>-0.10783000000000698</v>
      </c>
    </row>
    <row r="204" spans="7:28" ht="15.75" thickBot="1" x14ac:dyDescent="0.3">
      <c r="G204" s="300" t="s">
        <v>88</v>
      </c>
      <c r="H204" s="204">
        <v>0</v>
      </c>
      <c r="I204" s="323">
        <f t="shared" si="260"/>
        <v>-1.8239999999991596E-2</v>
      </c>
      <c r="J204" s="323">
        <f t="shared" si="275"/>
        <v>-2.541999999999689E-2</v>
      </c>
      <c r="K204" s="323">
        <f t="shared" si="261"/>
        <v>-2.4529999999998608E-2</v>
      </c>
      <c r="L204" s="323">
        <f t="shared" si="262"/>
        <v>-2.7639999999991005E-2</v>
      </c>
      <c r="M204" s="323">
        <f t="shared" si="263"/>
        <v>-2.2919999999999163E-2</v>
      </c>
      <c r="N204" s="323">
        <f t="shared" si="264"/>
        <v>-2.2259999999988622E-2</v>
      </c>
      <c r="O204" s="323">
        <f t="shared" si="265"/>
        <v>-8.3899999999914598E-3</v>
      </c>
      <c r="P204" s="323">
        <f t="shared" si="266"/>
        <v>-4.8400000000015098E-3</v>
      </c>
      <c r="Q204" s="323">
        <f t="shared" si="267"/>
        <v>-8.4699999999884312E-3</v>
      </c>
      <c r="R204" s="323">
        <f t="shared" si="277"/>
        <v>-3.6799999999885813E-3</v>
      </c>
      <c r="S204" s="323">
        <f t="shared" si="268"/>
        <v>-1.9099999999951933E-3</v>
      </c>
      <c r="T204" s="323">
        <f t="shared" si="269"/>
        <v>-4.4539999999997804E-2</v>
      </c>
      <c r="U204" s="323">
        <f t="shared" si="270"/>
        <v>-6.6649999999995657E-2</v>
      </c>
      <c r="V204" s="323">
        <f t="shared" si="271"/>
        <v>-6.1169999999989955E-2</v>
      </c>
      <c r="W204" s="323">
        <f t="shared" si="272"/>
        <v>-7.1789999999992915E-2</v>
      </c>
      <c r="X204" s="323">
        <f t="shared" si="273"/>
        <v>-6.1019999999999186E-2</v>
      </c>
      <c r="Y204" s="337">
        <f t="shared" si="274"/>
        <v>-6.9449999999989132E-2</v>
      </c>
      <c r="Z204" s="371">
        <f t="shared" si="276"/>
        <v>-0.11910999999999206</v>
      </c>
      <c r="AA204" s="371">
        <f>AB142-H142</f>
        <v>-0.11560000000000059</v>
      </c>
      <c r="AB204" s="371">
        <f>AD142-H142</f>
        <v>-0.12475999999999487</v>
      </c>
    </row>
    <row r="205" spans="7:28" ht="15.75" thickBot="1" x14ac:dyDescent="0.3">
      <c r="G205" s="300" t="s">
        <v>89</v>
      </c>
      <c r="H205" s="204">
        <v>0</v>
      </c>
      <c r="I205" s="323">
        <f t="shared" si="260"/>
        <v>-2.2450000000006298E-2</v>
      </c>
      <c r="J205" s="323">
        <f t="shared" si="275"/>
        <v>-2.5520000000000209E-2</v>
      </c>
      <c r="K205" s="323">
        <f t="shared" si="261"/>
        <v>-2.5729999999995812E-2</v>
      </c>
      <c r="L205" s="323">
        <f t="shared" si="262"/>
        <v>-2.907000000000437E-2</v>
      </c>
      <c r="M205" s="323">
        <f t="shared" si="263"/>
        <v>-2.2770000000008395E-2</v>
      </c>
      <c r="N205" s="323">
        <f t="shared" si="264"/>
        <v>-3.0940000000001078E-2</v>
      </c>
      <c r="O205" s="323">
        <f t="shared" si="265"/>
        <v>-2.4529999999998608E-2</v>
      </c>
      <c r="P205" s="323">
        <f t="shared" si="266"/>
        <v>-1.475000000000648E-2</v>
      </c>
      <c r="Q205" s="323">
        <f t="shared" si="267"/>
        <v>-2.0820000000000505E-2</v>
      </c>
      <c r="R205" s="323">
        <f t="shared" si="277"/>
        <v>-2.3910000000000764E-2</v>
      </c>
      <c r="S205" s="323">
        <f t="shared" si="268"/>
        <v>-1.8050000000002342E-2</v>
      </c>
      <c r="T205" s="323">
        <f t="shared" si="269"/>
        <v>-2.7240000000006148E-2</v>
      </c>
      <c r="U205" s="323">
        <f t="shared" si="270"/>
        <v>-4.9000000000006594E-2</v>
      </c>
      <c r="V205" s="323">
        <f t="shared" si="271"/>
        <v>-4.7530000000008954E-2</v>
      </c>
      <c r="W205" s="323">
        <f t="shared" si="272"/>
        <v>-5.7200000000008799E-2</v>
      </c>
      <c r="X205" s="323">
        <f t="shared" si="273"/>
        <v>-4.3779999999998154E-2</v>
      </c>
      <c r="Y205" s="337">
        <f t="shared" si="274"/>
        <v>-5.3430000000005862E-2</v>
      </c>
      <c r="Z205" s="371">
        <f t="shared" si="276"/>
        <v>-8.1760000000002719E-2</v>
      </c>
      <c r="AA205" s="371">
        <f>AB143-H143</f>
        <v>-8.6300000000008481E-2</v>
      </c>
      <c r="AB205" s="371">
        <f>AD143-H143</f>
        <v>-9.7940000000008354E-2</v>
      </c>
    </row>
    <row r="206" spans="7:28" x14ac:dyDescent="0.25">
      <c r="G206" s="300" t="s">
        <v>90</v>
      </c>
      <c r="H206" s="204">
        <v>0</v>
      </c>
      <c r="I206" s="323">
        <f t="shared" si="260"/>
        <v>-1.8940000000000623E-2</v>
      </c>
      <c r="J206" s="323">
        <f t="shared" si="275"/>
        <v>-1.9519999999999982E-2</v>
      </c>
      <c r="K206" s="323">
        <f t="shared" si="261"/>
        <v>-1.9900000000006912E-2</v>
      </c>
      <c r="L206" s="323">
        <f t="shared" si="262"/>
        <v>-1.9910000000010086E-2</v>
      </c>
      <c r="M206" s="323">
        <f t="shared" si="263"/>
        <v>-1.8210000000010496E-2</v>
      </c>
      <c r="N206" s="323">
        <f t="shared" si="264"/>
        <v>-8.11000000000206E-3</v>
      </c>
      <c r="O206" s="323">
        <f t="shared" si="265"/>
        <v>1.3399999999990087E-3</v>
      </c>
      <c r="P206" s="323">
        <f t="shared" si="266"/>
        <v>8.7399999999888678E-3</v>
      </c>
      <c r="Q206" s="323">
        <f t="shared" si="267"/>
        <v>-1.0000000000047748E-3</v>
      </c>
      <c r="R206" s="323">
        <f t="shared" si="277"/>
        <v>-5.3200000000117598E-3</v>
      </c>
      <c r="S206" s="323">
        <f t="shared" si="268"/>
        <v>3.2999999999958618E-3</v>
      </c>
      <c r="T206" s="323">
        <f t="shared" si="269"/>
        <v>-2.509000000000583E-2</v>
      </c>
      <c r="U206" s="323">
        <f t="shared" si="270"/>
        <v>-4.8410000000004061E-2</v>
      </c>
      <c r="V206" s="323">
        <f t="shared" si="271"/>
        <v>-4.3600000000012074E-2</v>
      </c>
      <c r="W206" s="323">
        <f t="shared" si="272"/>
        <v>-5.3810000000012792E-2</v>
      </c>
      <c r="X206" s="323">
        <f t="shared" si="273"/>
        <v>-3.4080000000002997E-2</v>
      </c>
      <c r="Y206" s="337">
        <f t="shared" si="274"/>
        <v>-3.8790000000005875E-2</v>
      </c>
      <c r="Z206" s="371">
        <f t="shared" si="276"/>
        <v>-8.3760000000012269E-2</v>
      </c>
      <c r="AA206" s="371">
        <f>AB144-H144</f>
        <v>-8.9260000000010109E-2</v>
      </c>
      <c r="AB206" s="371">
        <f>AD144-H144</f>
        <v>-0.10188000000000841</v>
      </c>
    </row>
    <row r="207" spans="7:28" ht="15.75" thickBot="1" x14ac:dyDescent="0.3">
      <c r="G207" s="103" t="s">
        <v>332</v>
      </c>
      <c r="H207" s="373">
        <v>0</v>
      </c>
      <c r="I207" s="256">
        <f>0.3*(I173-H173)</f>
        <v>-2.7179999999998473E-2</v>
      </c>
      <c r="J207" s="256">
        <f>0.3*(J173-H173)</f>
        <v>-1.3388999999999384E-2</v>
      </c>
      <c r="K207" s="256">
        <f>0.3*(K173-H173)</f>
        <v>-6.8879999999992949E-3</v>
      </c>
      <c r="L207" s="256">
        <f>0.3*(L173-H173)</f>
        <v>-7.4099999999646118E-4</v>
      </c>
      <c r="M207" s="256">
        <f>0.3*(M173-H173)</f>
        <v>-8.444999999998969E-3</v>
      </c>
      <c r="N207" s="256">
        <f>0.3*(N173-H173)</f>
        <v>-1.849799999999675E-2</v>
      </c>
      <c r="O207" s="256">
        <f>0.3*(O173-H173)</f>
        <v>1.6179000000002473E-2</v>
      </c>
      <c r="P207" s="256">
        <f>0.3*(P173-H173)</f>
        <v>1.1334000000003642E-2</v>
      </c>
      <c r="Q207" s="256">
        <f>0.3*(Q173-H173)</f>
        <v>1.2819000000001779E-2</v>
      </c>
      <c r="R207" s="256">
        <f>0.3*(R173-H173)</f>
        <v>2.1738000000001988E-2</v>
      </c>
      <c r="S207" s="256">
        <f>0.3*(S173-H173)</f>
        <v>2.0328000000002077E-2</v>
      </c>
      <c r="T207" s="256">
        <f>0.3*(T173-H173)</f>
        <v>9.9690000000009597E-3</v>
      </c>
      <c r="U207" s="256">
        <f>0.3*(U173-H173)</f>
        <v>-4.91009999999946E-2</v>
      </c>
      <c r="V207" s="256">
        <f>0.3*(V173-H173)</f>
        <v>-3.0863999999995426E-2</v>
      </c>
      <c r="W207" s="256">
        <f>0.3*(W173-H173)</f>
        <v>-5.962499999999693E-2</v>
      </c>
      <c r="X207" s="256">
        <f>0.3*(X173-H173)</f>
        <v>2.7690000000006876E-3</v>
      </c>
      <c r="Y207" s="261">
        <f>0.3*(Y173-H173)</f>
        <v>-3.5951999999998915E-2</v>
      </c>
      <c r="Z207" s="261">
        <f>0.3*(Z173-H173)</f>
        <v>-5.1974999999998772E-2</v>
      </c>
      <c r="AA207" s="261">
        <f>0.3*(AA173-H173)</f>
        <v>-8.6312999999996975E-2</v>
      </c>
      <c r="AB207" s="261">
        <f>0.3*(AB173-H173)</f>
        <v>-0.10252200000000045</v>
      </c>
    </row>
  </sheetData>
  <mergeCells count="11">
    <mergeCell ref="AT1:AY1"/>
    <mergeCell ref="AT2:AY2"/>
    <mergeCell ref="C1:Y1"/>
    <mergeCell ref="C2:Y2"/>
    <mergeCell ref="G132:G134"/>
    <mergeCell ref="AA2:AJ2"/>
    <mergeCell ref="P168:S168"/>
    <mergeCell ref="P171:S171"/>
    <mergeCell ref="AA1:AJ1"/>
    <mergeCell ref="AL2:AQ2"/>
    <mergeCell ref="AL1:AQ1"/>
  </mergeCells>
  <pageMargins left="0.7" right="0.7" top="0.75" bottom="0.75" header="0.3" footer="0.3"/>
  <pageSetup paperSize="9" scale="10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P1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Seisuga 15.10.2015</vt:lpstr>
      <vt:lpstr>Vajumitabel</vt:lpstr>
      <vt:lpstr>Vajumitabel_puhas</vt:lpstr>
      <vt:lpstr>Vajumite tabel 2018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</dc:creator>
  <cp:lastModifiedBy>Artu  Ellmann</cp:lastModifiedBy>
  <cp:lastPrinted>2018-06-15T09:50:07Z</cp:lastPrinted>
  <dcterms:created xsi:type="dcterms:W3CDTF">2015-10-22T13:45:16Z</dcterms:created>
  <dcterms:modified xsi:type="dcterms:W3CDTF">2018-07-25T15:14:15Z</dcterms:modified>
</cp:coreProperties>
</file>